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 codeName="{AE6600E7-7A62-396C-DE95-9942FA9DD81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michael_shepherd_ncagr_gov/Documents/Documents/Swine &amp; Dairy Assistance/Website/"/>
    </mc:Choice>
  </mc:AlternateContent>
  <xr:revisionPtr revIDLastSave="59" documentId="11_8EA77FF26E09B16B1F4C3CB5DA37083E58B4F3AE" xr6:coauthVersionLast="47" xr6:coauthVersionMax="47" xr10:uidLastSave="{2E069700-F9DC-4686-964C-20F0987B8DA3}"/>
  <workbookProtection workbookAlgorithmName="SHA-512" workbookHashValue="rKcclYIF+5+kM8SPEBx5LMIQ4hkYNQZnO0/s02HY13GwZPfg1UihQiVNvtegXjgYvKzFZ7sf31pdpXmUpnhDiA==" workbookSaltValue="oOaABcihLTRFGl6el8m3Ug==" workbookSpinCount="100000" lockStructure="1"/>
  <bookViews>
    <workbookView xWindow="-27135" yWindow="2685" windowWidth="21600" windowHeight="11325" xr2:uid="{00000000-000D-0000-FFFF-FFFF00000000}"/>
  </bookViews>
  <sheets>
    <sheet name="Volume" sheetId="1" r:id="rId1"/>
    <sheet name="Waste Analysis" sheetId="2" r:id="rId2"/>
    <sheet name="Nitrogen" sheetId="3" r:id="rId3"/>
    <sheet name="Copper" sheetId="4" r:id="rId4"/>
    <sheet name="Zinc" sheetId="5" r:id="rId5"/>
    <sheet name="Sheet1" sheetId="6" state="hidden" r:id="rId6"/>
  </sheets>
  <definedNames>
    <definedName name="_xlnm.Print_Area" localSheetId="3">Copper!$A$1:$I$7</definedName>
    <definedName name="_xlnm.Print_Area" localSheetId="2">Nitrogen!$A$1:$L$13</definedName>
    <definedName name="_xlnm.Print_Area" localSheetId="4">Zinc!$A$1:$I$14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5" l="1"/>
  <c r="B15" i="1"/>
  <c r="G7" i="3"/>
  <c r="I7" i="3" s="1"/>
  <c r="B16" i="1"/>
  <c r="C16" i="1"/>
  <c r="C15" i="1"/>
  <c r="D42" i="2"/>
  <c r="F42" i="2" s="1"/>
  <c r="G42" i="2" s="1"/>
  <c r="B17" i="1"/>
  <c r="C17" i="1"/>
  <c r="D44" i="2"/>
  <c r="F44" i="2"/>
  <c r="G44" i="2" s="1"/>
  <c r="G6" i="3"/>
  <c r="I6" i="3" s="1"/>
  <c r="E3" i="6"/>
  <c r="G6" i="6" s="1"/>
  <c r="H6" i="6" s="1"/>
  <c r="F11" i="3" s="1"/>
  <c r="F6" i="6" s="1"/>
  <c r="E1" i="6"/>
  <c r="I1" i="6" s="1"/>
  <c r="E2" i="6"/>
  <c r="I2" i="6" s="1"/>
  <c r="K2" i="6" s="1"/>
  <c r="L2" i="6" s="1"/>
  <c r="F2" i="6"/>
  <c r="E4" i="6"/>
  <c r="I4" i="6" s="1"/>
  <c r="E5" i="6"/>
  <c r="G5" i="6"/>
  <c r="H5" i="6" s="1"/>
  <c r="G10" i="3" s="1"/>
  <c r="I10" i="3" s="1"/>
  <c r="M6" i="6"/>
  <c r="M7" i="6"/>
  <c r="M8" i="6"/>
  <c r="M9" i="6"/>
  <c r="E13" i="6"/>
  <c r="I13" i="6" s="1"/>
  <c r="I5" i="6"/>
  <c r="E6" i="6"/>
  <c r="I6" i="6" s="1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F10" i="4"/>
  <c r="F9" i="4"/>
  <c r="F8" i="4"/>
  <c r="F7" i="4"/>
  <c r="F6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6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7" i="4"/>
  <c r="B6" i="4"/>
  <c r="J1" i="6"/>
  <c r="L69" i="3"/>
  <c r="M69" i="3" s="1"/>
  <c r="L68" i="3"/>
  <c r="M68" i="3" s="1"/>
  <c r="L67" i="3"/>
  <c r="M67" i="3" s="1"/>
  <c r="L66" i="3"/>
  <c r="M66" i="3" s="1"/>
  <c r="L65" i="3"/>
  <c r="M65" i="3" s="1"/>
  <c r="L64" i="3"/>
  <c r="M64" i="3" s="1"/>
  <c r="L63" i="3"/>
  <c r="M63" i="3" s="1"/>
  <c r="L62" i="3"/>
  <c r="M62" i="3" s="1"/>
  <c r="L61" i="3"/>
  <c r="M61" i="3" s="1"/>
  <c r="L60" i="3"/>
  <c r="E60" i="5" s="1"/>
  <c r="L59" i="3"/>
  <c r="M59" i="3" s="1"/>
  <c r="L58" i="3"/>
  <c r="E58" i="5" s="1"/>
  <c r="L57" i="3"/>
  <c r="M57" i="3" s="1"/>
  <c r="L56" i="3"/>
  <c r="M56" i="3" s="1"/>
  <c r="L55" i="3"/>
  <c r="M55" i="3" s="1"/>
  <c r="L54" i="3"/>
  <c r="E54" i="5" s="1"/>
  <c r="L53" i="3"/>
  <c r="M53" i="3" s="1"/>
  <c r="L52" i="3"/>
  <c r="M52" i="3" s="1"/>
  <c r="L51" i="3"/>
  <c r="M51" i="3" s="1"/>
  <c r="L50" i="3"/>
  <c r="M50" i="3" s="1"/>
  <c r="L49" i="3"/>
  <c r="M49" i="3" s="1"/>
  <c r="L48" i="3"/>
  <c r="M48" i="3" s="1"/>
  <c r="L47" i="3"/>
  <c r="M47" i="3" s="1"/>
  <c r="L46" i="3"/>
  <c r="M46" i="3" s="1"/>
  <c r="L45" i="3"/>
  <c r="M45" i="3" s="1"/>
  <c r="L44" i="3"/>
  <c r="M44" i="3" s="1"/>
  <c r="L43" i="3"/>
  <c r="M43" i="3" s="1"/>
  <c r="L42" i="3"/>
  <c r="M42" i="3" s="1"/>
  <c r="L41" i="3"/>
  <c r="M41" i="3" s="1"/>
  <c r="L40" i="3"/>
  <c r="M40" i="3" s="1"/>
  <c r="L39" i="3"/>
  <c r="M39" i="3" s="1"/>
  <c r="L38" i="3"/>
  <c r="E38" i="5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E28" i="5" s="1"/>
  <c r="L27" i="3"/>
  <c r="M27" i="3" s="1"/>
  <c r="L26" i="3"/>
  <c r="M26" i="3" s="1"/>
  <c r="L25" i="3"/>
  <c r="M25" i="3" s="1"/>
  <c r="L24" i="3"/>
  <c r="M24" i="3" s="1"/>
  <c r="L23" i="3"/>
  <c r="M23" i="3" s="1"/>
  <c r="L22" i="3"/>
  <c r="E22" i="5" s="1"/>
  <c r="L21" i="3"/>
  <c r="L20" i="3"/>
  <c r="E20" i="5" s="1"/>
  <c r="L19" i="3"/>
  <c r="M19" i="3" s="1"/>
  <c r="L13" i="3"/>
  <c r="M13" i="3" s="1"/>
  <c r="L12" i="3"/>
  <c r="M12" i="3" s="1"/>
  <c r="L11" i="3"/>
  <c r="M11" i="3" s="1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3" i="3"/>
  <c r="K12" i="3"/>
  <c r="K11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3" i="3"/>
  <c r="J12" i="3"/>
  <c r="J11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3" i="3"/>
  <c r="I12" i="3"/>
  <c r="I11" i="3"/>
  <c r="M21" i="3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F1" i="6"/>
  <c r="G2" i="6"/>
  <c r="H2" i="6" s="1"/>
  <c r="E50" i="6"/>
  <c r="I50" i="6" s="1"/>
  <c r="E49" i="6"/>
  <c r="I49" i="6" s="1"/>
  <c r="E48" i="6"/>
  <c r="I48" i="6" s="1"/>
  <c r="E47" i="6"/>
  <c r="I47" i="6" s="1"/>
  <c r="E46" i="6"/>
  <c r="I46" i="6" s="1"/>
  <c r="E45" i="6"/>
  <c r="I45" i="6" s="1"/>
  <c r="E44" i="6"/>
  <c r="I44" i="6"/>
  <c r="E43" i="6"/>
  <c r="I43" i="6" s="1"/>
  <c r="E42" i="6"/>
  <c r="I42" i="6" s="1"/>
  <c r="E41" i="6"/>
  <c r="I41" i="6" s="1"/>
  <c r="E40" i="6"/>
  <c r="I40" i="6" s="1"/>
  <c r="E39" i="6"/>
  <c r="I39" i="6" s="1"/>
  <c r="E38" i="6"/>
  <c r="I38" i="6" s="1"/>
  <c r="E37" i="6"/>
  <c r="I37" i="6" s="1"/>
  <c r="E36" i="6"/>
  <c r="I36" i="6"/>
  <c r="E35" i="6"/>
  <c r="I35" i="6" s="1"/>
  <c r="E34" i="6"/>
  <c r="I34" i="6" s="1"/>
  <c r="E33" i="6"/>
  <c r="I33" i="6" s="1"/>
  <c r="E32" i="6"/>
  <c r="I32" i="6" s="1"/>
  <c r="E31" i="6"/>
  <c r="I31" i="6" s="1"/>
  <c r="E30" i="6"/>
  <c r="I30" i="6" s="1"/>
  <c r="E29" i="6"/>
  <c r="I29" i="6" s="1"/>
  <c r="E28" i="6"/>
  <c r="I28" i="6" s="1"/>
  <c r="E27" i="6"/>
  <c r="I27" i="6" s="1"/>
  <c r="E26" i="6"/>
  <c r="I26" i="6" s="1"/>
  <c r="E25" i="6"/>
  <c r="I25" i="6" s="1"/>
  <c r="E24" i="6"/>
  <c r="I24" i="6" s="1"/>
  <c r="E23" i="6"/>
  <c r="I23" i="6" s="1"/>
  <c r="E22" i="6"/>
  <c r="I22" i="6" s="1"/>
  <c r="E21" i="6"/>
  <c r="I21" i="6" s="1"/>
  <c r="E20" i="6"/>
  <c r="I20" i="6" s="1"/>
  <c r="E19" i="6"/>
  <c r="I19" i="6" s="1"/>
  <c r="E18" i="6"/>
  <c r="I18" i="6" s="1"/>
  <c r="E17" i="6"/>
  <c r="I17" i="6" s="1"/>
  <c r="E16" i="6"/>
  <c r="I16" i="6" s="1"/>
  <c r="E15" i="6"/>
  <c r="I15" i="6" s="1"/>
  <c r="E14" i="6"/>
  <c r="I14" i="6" s="1"/>
  <c r="E12" i="6"/>
  <c r="I12" i="6" s="1"/>
  <c r="E11" i="6"/>
  <c r="I11" i="6"/>
  <c r="E10" i="6"/>
  <c r="I10" i="6" s="1"/>
  <c r="E7" i="6"/>
  <c r="I7" i="6" s="1"/>
  <c r="E8" i="6"/>
  <c r="I8" i="6" s="1"/>
  <c r="E9" i="6"/>
  <c r="I9" i="6" s="1"/>
  <c r="E64" i="6"/>
  <c r="I64" i="6" s="1"/>
  <c r="E63" i="6"/>
  <c r="I63" i="6" s="1"/>
  <c r="E62" i="6"/>
  <c r="I62" i="6" s="1"/>
  <c r="E61" i="6"/>
  <c r="I61" i="6" s="1"/>
  <c r="E60" i="6"/>
  <c r="I60" i="6" s="1"/>
  <c r="E59" i="6"/>
  <c r="I59" i="6" s="1"/>
  <c r="E58" i="6"/>
  <c r="I58" i="6" s="1"/>
  <c r="E57" i="6"/>
  <c r="I57" i="6" s="1"/>
  <c r="E56" i="6"/>
  <c r="I56" i="6" s="1"/>
  <c r="E55" i="6"/>
  <c r="I55" i="6" s="1"/>
  <c r="E54" i="6"/>
  <c r="I54" i="6" s="1"/>
  <c r="E53" i="6"/>
  <c r="I53" i="6" s="1"/>
  <c r="E52" i="6"/>
  <c r="I52" i="6" s="1"/>
  <c r="E51" i="6"/>
  <c r="I51" i="6" s="1"/>
  <c r="A64" i="6"/>
  <c r="A5" i="6"/>
  <c r="C16" i="6" s="1"/>
  <c r="D16" i="6" s="1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C50" i="6" s="1"/>
  <c r="D50" i="6" s="1"/>
  <c r="A49" i="6"/>
  <c r="A48" i="6"/>
  <c r="A47" i="6"/>
  <c r="A46" i="6"/>
  <c r="A45" i="6"/>
  <c r="A44" i="6"/>
  <c r="A43" i="6"/>
  <c r="A42" i="6"/>
  <c r="C42" i="6" s="1"/>
  <c r="D42" i="6" s="1"/>
  <c r="A41" i="6"/>
  <c r="A40" i="6"/>
  <c r="C40" i="6" s="1"/>
  <c r="D40" i="6" s="1"/>
  <c r="A39" i="6"/>
  <c r="A38" i="6"/>
  <c r="A37" i="6"/>
  <c r="A36" i="6"/>
  <c r="A35" i="6"/>
  <c r="A34" i="6"/>
  <c r="C34" i="6" s="1"/>
  <c r="D34" i="6" s="1"/>
  <c r="A33" i="6"/>
  <c r="A32" i="6"/>
  <c r="A31" i="6"/>
  <c r="A30" i="6"/>
  <c r="A29" i="6"/>
  <c r="A28" i="6"/>
  <c r="A27" i="6"/>
  <c r="A26" i="6"/>
  <c r="C26" i="6" s="1"/>
  <c r="D26" i="6" s="1"/>
  <c r="A25" i="6"/>
  <c r="A24" i="6"/>
  <c r="C24" i="6" s="1"/>
  <c r="D24" i="6" s="1"/>
  <c r="A23" i="6"/>
  <c r="A22" i="6"/>
  <c r="A21" i="6"/>
  <c r="A20" i="6"/>
  <c r="A19" i="6"/>
  <c r="A18" i="6"/>
  <c r="C18" i="6" s="1"/>
  <c r="D18" i="6" s="1"/>
  <c r="A17" i="6"/>
  <c r="A16" i="6"/>
  <c r="A15" i="6"/>
  <c r="A14" i="6"/>
  <c r="A13" i="6"/>
  <c r="A12" i="6"/>
  <c r="A11" i="6"/>
  <c r="A10" i="6"/>
  <c r="C10" i="6" s="1"/>
  <c r="D10" i="6" s="1"/>
  <c r="A9" i="6"/>
  <c r="A8" i="6"/>
  <c r="C8" i="6" s="1"/>
  <c r="D8" i="6" s="1"/>
  <c r="A7" i="6"/>
  <c r="A6" i="6"/>
  <c r="G1" i="6"/>
  <c r="H1" i="6" s="1"/>
  <c r="A1" i="6"/>
  <c r="C53" i="6" s="1"/>
  <c r="D53" i="6" s="1"/>
  <c r="A2" i="6"/>
  <c r="C22" i="6" s="1"/>
  <c r="D22" i="6" s="1"/>
  <c r="A3" i="6"/>
  <c r="A4" i="6"/>
  <c r="B1" i="6"/>
  <c r="B2" i="6"/>
  <c r="B3" i="6"/>
  <c r="B6" i="6"/>
  <c r="B4" i="6"/>
  <c r="B5" i="6"/>
  <c r="B12" i="6"/>
  <c r="B11" i="6"/>
  <c r="B10" i="6"/>
  <c r="B9" i="6"/>
  <c r="B8" i="6"/>
  <c r="B7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3" i="2"/>
  <c r="D53" i="2" s="1"/>
  <c r="F53" i="2" s="1"/>
  <c r="G53" i="2" s="1"/>
  <c r="B51" i="2"/>
  <c r="D51" i="2" s="1"/>
  <c r="F51" i="2" s="1"/>
  <c r="G51" i="2" s="1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F6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F10" i="5"/>
  <c r="F9" i="5"/>
  <c r="F8" i="5"/>
  <c r="F7" i="5"/>
  <c r="D68" i="5"/>
  <c r="C68" i="5"/>
  <c r="B68" i="5"/>
  <c r="A68" i="5"/>
  <c r="D67" i="5"/>
  <c r="C67" i="5"/>
  <c r="B67" i="5"/>
  <c r="A67" i="5"/>
  <c r="D66" i="5"/>
  <c r="C66" i="5"/>
  <c r="B66" i="5"/>
  <c r="A66" i="5"/>
  <c r="D65" i="5"/>
  <c r="C65" i="5"/>
  <c r="B65" i="5"/>
  <c r="A65" i="5"/>
  <c r="D64" i="5"/>
  <c r="C64" i="5"/>
  <c r="B64" i="5"/>
  <c r="A64" i="5"/>
  <c r="D63" i="5"/>
  <c r="C63" i="5"/>
  <c r="B63" i="5"/>
  <c r="A63" i="5"/>
  <c r="D62" i="5"/>
  <c r="C62" i="5"/>
  <c r="B62" i="5"/>
  <c r="A62" i="5"/>
  <c r="D61" i="5"/>
  <c r="C61" i="5"/>
  <c r="B61" i="5"/>
  <c r="A61" i="5"/>
  <c r="D60" i="5"/>
  <c r="C60" i="5"/>
  <c r="B60" i="5"/>
  <c r="A60" i="5"/>
  <c r="D59" i="5"/>
  <c r="C59" i="5"/>
  <c r="B59" i="5"/>
  <c r="A59" i="5"/>
  <c r="D58" i="5"/>
  <c r="C58" i="5"/>
  <c r="B58" i="5"/>
  <c r="A58" i="5"/>
  <c r="D57" i="5"/>
  <c r="C57" i="5"/>
  <c r="B57" i="5"/>
  <c r="A57" i="5"/>
  <c r="D56" i="5"/>
  <c r="C56" i="5"/>
  <c r="B56" i="5"/>
  <c r="A56" i="5"/>
  <c r="D55" i="5"/>
  <c r="C55" i="5"/>
  <c r="B55" i="5"/>
  <c r="A55" i="5"/>
  <c r="D54" i="5"/>
  <c r="C54" i="5"/>
  <c r="B54" i="5"/>
  <c r="A54" i="5"/>
  <c r="D53" i="5"/>
  <c r="C53" i="5"/>
  <c r="B53" i="5"/>
  <c r="A53" i="5"/>
  <c r="D52" i="5"/>
  <c r="C52" i="5"/>
  <c r="B52" i="5"/>
  <c r="A52" i="5"/>
  <c r="D51" i="5"/>
  <c r="C51" i="5"/>
  <c r="B51" i="5"/>
  <c r="A51" i="5"/>
  <c r="D50" i="5"/>
  <c r="C50" i="5"/>
  <c r="B50" i="5"/>
  <c r="A50" i="5"/>
  <c r="D49" i="5"/>
  <c r="C49" i="5"/>
  <c r="B49" i="5"/>
  <c r="A49" i="5"/>
  <c r="D48" i="5"/>
  <c r="C48" i="5"/>
  <c r="B48" i="5"/>
  <c r="A48" i="5"/>
  <c r="D47" i="5"/>
  <c r="C47" i="5"/>
  <c r="B47" i="5"/>
  <c r="A47" i="5"/>
  <c r="D46" i="5"/>
  <c r="C46" i="5"/>
  <c r="B46" i="5"/>
  <c r="A46" i="5"/>
  <c r="D45" i="5"/>
  <c r="C45" i="5"/>
  <c r="B45" i="5"/>
  <c r="A45" i="5"/>
  <c r="D44" i="5"/>
  <c r="C44" i="5"/>
  <c r="B44" i="5"/>
  <c r="A44" i="5"/>
  <c r="D43" i="5"/>
  <c r="C43" i="5"/>
  <c r="B43" i="5"/>
  <c r="A43" i="5"/>
  <c r="D42" i="5"/>
  <c r="C42" i="5"/>
  <c r="B42" i="5"/>
  <c r="A42" i="5"/>
  <c r="D41" i="5"/>
  <c r="C41" i="5"/>
  <c r="B41" i="5"/>
  <c r="A41" i="5"/>
  <c r="D40" i="5"/>
  <c r="C40" i="5"/>
  <c r="B40" i="5"/>
  <c r="A40" i="5"/>
  <c r="D39" i="5"/>
  <c r="C39" i="5"/>
  <c r="B39" i="5"/>
  <c r="A39" i="5"/>
  <c r="D38" i="5"/>
  <c r="C38" i="5"/>
  <c r="B38" i="5"/>
  <c r="A38" i="5"/>
  <c r="D37" i="5"/>
  <c r="C37" i="5"/>
  <c r="B37" i="5"/>
  <c r="A37" i="5"/>
  <c r="D36" i="5"/>
  <c r="C36" i="5"/>
  <c r="B36" i="5"/>
  <c r="A36" i="5"/>
  <c r="D35" i="5"/>
  <c r="C35" i="5"/>
  <c r="B35" i="5"/>
  <c r="A35" i="5"/>
  <c r="D34" i="5"/>
  <c r="C34" i="5"/>
  <c r="B34" i="5"/>
  <c r="A34" i="5"/>
  <c r="D33" i="5"/>
  <c r="C33" i="5"/>
  <c r="B33" i="5"/>
  <c r="A33" i="5"/>
  <c r="D32" i="5"/>
  <c r="C32" i="5"/>
  <c r="B32" i="5"/>
  <c r="A32" i="5"/>
  <c r="D31" i="5"/>
  <c r="C31" i="5"/>
  <c r="B31" i="5"/>
  <c r="A31" i="5"/>
  <c r="D30" i="5"/>
  <c r="C30" i="5"/>
  <c r="B30" i="5"/>
  <c r="A30" i="5"/>
  <c r="D29" i="5"/>
  <c r="C29" i="5"/>
  <c r="B29" i="5"/>
  <c r="A29" i="5"/>
  <c r="D28" i="5"/>
  <c r="C28" i="5"/>
  <c r="B28" i="5"/>
  <c r="A28" i="5"/>
  <c r="D27" i="5"/>
  <c r="C27" i="5"/>
  <c r="B27" i="5"/>
  <c r="A27" i="5"/>
  <c r="D26" i="5"/>
  <c r="C26" i="5"/>
  <c r="B26" i="5"/>
  <c r="A26" i="5"/>
  <c r="D25" i="5"/>
  <c r="C25" i="5"/>
  <c r="B25" i="5"/>
  <c r="A25" i="5"/>
  <c r="D24" i="5"/>
  <c r="C24" i="5"/>
  <c r="B24" i="5"/>
  <c r="A24" i="5"/>
  <c r="D23" i="5"/>
  <c r="C23" i="5"/>
  <c r="B23" i="5"/>
  <c r="A23" i="5"/>
  <c r="D22" i="5"/>
  <c r="C22" i="5"/>
  <c r="B22" i="5"/>
  <c r="A22" i="5"/>
  <c r="D21" i="5"/>
  <c r="C21" i="5"/>
  <c r="B21" i="5"/>
  <c r="A21" i="5"/>
  <c r="D20" i="5"/>
  <c r="C20" i="5"/>
  <c r="B20" i="5"/>
  <c r="A20" i="5"/>
  <c r="D19" i="5"/>
  <c r="C19" i="5"/>
  <c r="B19" i="5"/>
  <c r="A19" i="5"/>
  <c r="D18" i="5"/>
  <c r="C18" i="5"/>
  <c r="B18" i="5"/>
  <c r="A18" i="5"/>
  <c r="D17" i="5"/>
  <c r="C17" i="5"/>
  <c r="B17" i="5"/>
  <c r="A17" i="5"/>
  <c r="D16" i="5"/>
  <c r="C16" i="5"/>
  <c r="B16" i="5"/>
  <c r="A16" i="5"/>
  <c r="D15" i="5"/>
  <c r="C15" i="5"/>
  <c r="B15" i="5"/>
  <c r="A15" i="5"/>
  <c r="D14" i="5"/>
  <c r="C14" i="5"/>
  <c r="B14" i="5"/>
  <c r="A14" i="5"/>
  <c r="D13" i="5"/>
  <c r="C13" i="5"/>
  <c r="B13" i="5"/>
  <c r="A13" i="5"/>
  <c r="D12" i="5"/>
  <c r="C12" i="5"/>
  <c r="B12" i="5"/>
  <c r="A12" i="5"/>
  <c r="D11" i="5"/>
  <c r="C11" i="5"/>
  <c r="B11" i="5"/>
  <c r="A11" i="5"/>
  <c r="C10" i="5"/>
  <c r="B10" i="5"/>
  <c r="A10" i="5"/>
  <c r="B9" i="5"/>
  <c r="A9" i="5"/>
  <c r="A8" i="5"/>
  <c r="B7" i="5"/>
  <c r="A7" i="5"/>
  <c r="C6" i="5"/>
  <c r="B6" i="5"/>
  <c r="E40" i="5"/>
  <c r="E21" i="5"/>
  <c r="E18" i="5"/>
  <c r="E17" i="5"/>
  <c r="E16" i="5"/>
  <c r="E15" i="5"/>
  <c r="E14" i="5"/>
  <c r="E64" i="5"/>
  <c r="E63" i="5"/>
  <c r="E47" i="5" l="1"/>
  <c r="E42" i="5"/>
  <c r="E65" i="5"/>
  <c r="E35" i="5"/>
  <c r="E66" i="5"/>
  <c r="E49" i="5"/>
  <c r="E67" i="5"/>
  <c r="E26" i="5"/>
  <c r="E56" i="5"/>
  <c r="E31" i="5"/>
  <c r="E50" i="5"/>
  <c r="E57" i="5"/>
  <c r="E13" i="5"/>
  <c r="E33" i="5"/>
  <c r="M58" i="3"/>
  <c r="E34" i="5"/>
  <c r="E32" i="5"/>
  <c r="E11" i="5"/>
  <c r="E48" i="5"/>
  <c r="E24" i="5"/>
  <c r="J2" i="6"/>
  <c r="K5" i="6" s="1"/>
  <c r="L5" i="6" s="1"/>
  <c r="E12" i="5"/>
  <c r="E25" i="5"/>
  <c r="E41" i="5"/>
  <c r="E51" i="5"/>
  <c r="E39" i="5"/>
  <c r="E27" i="5"/>
  <c r="E55" i="5"/>
  <c r="E19" i="5"/>
  <c r="E43" i="5"/>
  <c r="E59" i="5"/>
  <c r="E23" i="5"/>
  <c r="M20" i="3"/>
  <c r="E44" i="5"/>
  <c r="M60" i="3"/>
  <c r="E36" i="5"/>
  <c r="B24" i="1"/>
  <c r="C24" i="1" s="1"/>
  <c r="C31" i="2" s="1"/>
  <c r="D31" i="2" s="1"/>
  <c r="E68" i="5"/>
  <c r="M28" i="3"/>
  <c r="E52" i="5"/>
  <c r="E53" i="5"/>
  <c r="E45" i="5"/>
  <c r="E37" i="5"/>
  <c r="E61" i="5"/>
  <c r="E29" i="5"/>
  <c r="K1" i="6"/>
  <c r="L1" i="6" s="1"/>
  <c r="M22" i="3"/>
  <c r="M38" i="3"/>
  <c r="M54" i="3"/>
  <c r="C32" i="6"/>
  <c r="D32" i="6" s="1"/>
  <c r="C31" i="6"/>
  <c r="D31" i="6" s="1"/>
  <c r="C63" i="6"/>
  <c r="D63" i="6" s="1"/>
  <c r="E62" i="5"/>
  <c r="C20" i="6"/>
  <c r="D20" i="6" s="1"/>
  <c r="C36" i="6"/>
  <c r="D36" i="6" s="1"/>
  <c r="C9" i="6"/>
  <c r="D9" i="6" s="1"/>
  <c r="C17" i="6"/>
  <c r="D17" i="6" s="1"/>
  <c r="C25" i="6"/>
  <c r="D25" i="6" s="1"/>
  <c r="C33" i="6"/>
  <c r="D33" i="6" s="1"/>
  <c r="C41" i="6"/>
  <c r="D41" i="6" s="1"/>
  <c r="C49" i="6"/>
  <c r="D49" i="6" s="1"/>
  <c r="G4" i="6"/>
  <c r="H4" i="6" s="1"/>
  <c r="B23" i="1"/>
  <c r="I3" i="6"/>
  <c r="K6" i="6" s="1"/>
  <c r="L6" i="6" s="1"/>
  <c r="G11" i="3" s="1"/>
  <c r="J6" i="6" s="1"/>
  <c r="C7" i="6"/>
  <c r="D7" i="6" s="1"/>
  <c r="E30" i="5"/>
  <c r="E46" i="5"/>
  <c r="C38" i="6"/>
  <c r="D38" i="6" s="1"/>
  <c r="F5" i="6"/>
  <c r="C61" i="6"/>
  <c r="D61" i="6" s="1"/>
  <c r="C2" i="6"/>
  <c r="D2" i="6" s="1"/>
  <c r="C11" i="6"/>
  <c r="D11" i="6" s="1"/>
  <c r="C19" i="6"/>
  <c r="D19" i="6" s="1"/>
  <c r="C27" i="6"/>
  <c r="D27" i="6" s="1"/>
  <c r="C35" i="6"/>
  <c r="D35" i="6" s="1"/>
  <c r="C43" i="6"/>
  <c r="D43" i="6" s="1"/>
  <c r="C51" i="6"/>
  <c r="D51" i="6" s="1"/>
  <c r="C59" i="6"/>
  <c r="D59" i="6" s="1"/>
  <c r="G3" i="6"/>
  <c r="H3" i="6" s="1"/>
  <c r="F3" i="6" s="1"/>
  <c r="C39" i="6"/>
  <c r="D39" i="6" s="1"/>
  <c r="C54" i="6"/>
  <c r="D54" i="6" s="1"/>
  <c r="C48" i="6"/>
  <c r="D48" i="6" s="1"/>
  <c r="C23" i="6"/>
  <c r="D23" i="6" s="1"/>
  <c r="C47" i="6"/>
  <c r="D47" i="6" s="1"/>
  <c r="C57" i="6"/>
  <c r="D57" i="6" s="1"/>
  <c r="J5" i="6"/>
  <c r="C12" i="6"/>
  <c r="D12" i="6" s="1"/>
  <c r="C28" i="6"/>
  <c r="D28" i="6" s="1"/>
  <c r="C44" i="6"/>
  <c r="D44" i="6" s="1"/>
  <c r="C13" i="6"/>
  <c r="D13" i="6" s="1"/>
  <c r="C21" i="6"/>
  <c r="D21" i="6" s="1"/>
  <c r="C29" i="6"/>
  <c r="D29" i="6" s="1"/>
  <c r="C37" i="6"/>
  <c r="D37" i="6" s="1"/>
  <c r="C45" i="6"/>
  <c r="D45" i="6" s="1"/>
  <c r="C15" i="6"/>
  <c r="D15" i="6" s="1"/>
  <c r="C55" i="6"/>
  <c r="D55" i="6" s="1"/>
  <c r="C14" i="6"/>
  <c r="D14" i="6" s="1"/>
  <c r="C30" i="6"/>
  <c r="D30" i="6" s="1"/>
  <c r="C46" i="6"/>
  <c r="D46" i="6" s="1"/>
  <c r="C1" i="6"/>
  <c r="D1" i="6" s="1"/>
  <c r="C52" i="6"/>
  <c r="D52" i="6" s="1"/>
  <c r="C56" i="6"/>
  <c r="D56" i="6" s="1"/>
  <c r="C58" i="6"/>
  <c r="D58" i="6" s="1"/>
  <c r="C60" i="6"/>
  <c r="D60" i="6" s="1"/>
  <c r="C62" i="6"/>
  <c r="D62" i="6" s="1"/>
  <c r="C64" i="6"/>
  <c r="D64" i="6" s="1"/>
  <c r="C5" i="6"/>
  <c r="D5" i="6" s="1"/>
  <c r="C4" i="6"/>
  <c r="D4" i="6" s="1"/>
  <c r="G49" i="6"/>
  <c r="H49" i="6" s="1"/>
  <c r="F54" i="3" s="1"/>
  <c r="F49" i="6" s="1"/>
  <c r="G47" i="6"/>
  <c r="H47" i="6" s="1"/>
  <c r="F52" i="3" s="1"/>
  <c r="F47" i="6" s="1"/>
  <c r="G45" i="6"/>
  <c r="H45" i="6" s="1"/>
  <c r="F50" i="3" s="1"/>
  <c r="F45" i="6" s="1"/>
  <c r="G43" i="6"/>
  <c r="H43" i="6" s="1"/>
  <c r="F48" i="3" s="1"/>
  <c r="F43" i="6" s="1"/>
  <c r="G41" i="6"/>
  <c r="H41" i="6" s="1"/>
  <c r="F46" i="3" s="1"/>
  <c r="F41" i="6" s="1"/>
  <c r="G39" i="6"/>
  <c r="H39" i="6" s="1"/>
  <c r="F44" i="3" s="1"/>
  <c r="F39" i="6" s="1"/>
  <c r="G37" i="6"/>
  <c r="H37" i="6" s="1"/>
  <c r="F42" i="3" s="1"/>
  <c r="F37" i="6" s="1"/>
  <c r="G35" i="6"/>
  <c r="H35" i="6" s="1"/>
  <c r="F40" i="3" s="1"/>
  <c r="F35" i="6" s="1"/>
  <c r="G33" i="6"/>
  <c r="H33" i="6" s="1"/>
  <c r="F38" i="3" s="1"/>
  <c r="F33" i="6" s="1"/>
  <c r="G31" i="6"/>
  <c r="H31" i="6" s="1"/>
  <c r="F36" i="3" s="1"/>
  <c r="F31" i="6" s="1"/>
  <c r="G29" i="6"/>
  <c r="H29" i="6" s="1"/>
  <c r="F34" i="3" s="1"/>
  <c r="F29" i="6" s="1"/>
  <c r="G27" i="6"/>
  <c r="H27" i="6" s="1"/>
  <c r="F32" i="3" s="1"/>
  <c r="F27" i="6" s="1"/>
  <c r="G25" i="6"/>
  <c r="H25" i="6" s="1"/>
  <c r="F30" i="3" s="1"/>
  <c r="F25" i="6" s="1"/>
  <c r="G23" i="6"/>
  <c r="H23" i="6" s="1"/>
  <c r="F28" i="3" s="1"/>
  <c r="F23" i="6" s="1"/>
  <c r="G21" i="6"/>
  <c r="H21" i="6" s="1"/>
  <c r="F26" i="3" s="1"/>
  <c r="F21" i="6" s="1"/>
  <c r="G19" i="6"/>
  <c r="H19" i="6" s="1"/>
  <c r="F24" i="3" s="1"/>
  <c r="F19" i="6" s="1"/>
  <c r="G17" i="6"/>
  <c r="H17" i="6" s="1"/>
  <c r="F22" i="3" s="1"/>
  <c r="F17" i="6" s="1"/>
  <c r="G15" i="6"/>
  <c r="H15" i="6" s="1"/>
  <c r="F20" i="3" s="1"/>
  <c r="F15" i="6" s="1"/>
  <c r="G13" i="6"/>
  <c r="H13" i="6" s="1"/>
  <c r="F18" i="3" s="1"/>
  <c r="F13" i="6" s="1"/>
  <c r="G11" i="6"/>
  <c r="H11" i="6" s="1"/>
  <c r="F16" i="3" s="1"/>
  <c r="F11" i="6" s="1"/>
  <c r="G9" i="6"/>
  <c r="H9" i="6" s="1"/>
  <c r="F14" i="3" s="1"/>
  <c r="F9" i="6" s="1"/>
  <c r="G7" i="6"/>
  <c r="H7" i="6" s="1"/>
  <c r="F12" i="3" s="1"/>
  <c r="F7" i="6" s="1"/>
  <c r="G63" i="6"/>
  <c r="H63" i="6" s="1"/>
  <c r="F68" i="3" s="1"/>
  <c r="F63" i="6" s="1"/>
  <c r="G61" i="6"/>
  <c r="H61" i="6" s="1"/>
  <c r="F66" i="3" s="1"/>
  <c r="F61" i="6" s="1"/>
  <c r="G59" i="6"/>
  <c r="H59" i="6" s="1"/>
  <c r="F64" i="3" s="1"/>
  <c r="F59" i="6" s="1"/>
  <c r="G57" i="6"/>
  <c r="H57" i="6" s="1"/>
  <c r="F62" i="3" s="1"/>
  <c r="F57" i="6" s="1"/>
  <c r="G55" i="6"/>
  <c r="H55" i="6" s="1"/>
  <c r="F60" i="3" s="1"/>
  <c r="F55" i="6" s="1"/>
  <c r="G53" i="6"/>
  <c r="H53" i="6" s="1"/>
  <c r="F58" i="3" s="1"/>
  <c r="F53" i="6" s="1"/>
  <c r="G51" i="6"/>
  <c r="H51" i="6" s="1"/>
  <c r="F56" i="3" s="1"/>
  <c r="F51" i="6" s="1"/>
  <c r="G50" i="6"/>
  <c r="H50" i="6" s="1"/>
  <c r="F55" i="3" s="1"/>
  <c r="F50" i="6" s="1"/>
  <c r="G48" i="6"/>
  <c r="H48" i="6" s="1"/>
  <c r="F53" i="3" s="1"/>
  <c r="F48" i="6" s="1"/>
  <c r="G46" i="6"/>
  <c r="H46" i="6" s="1"/>
  <c r="F51" i="3" s="1"/>
  <c r="F46" i="6" s="1"/>
  <c r="G44" i="6"/>
  <c r="H44" i="6" s="1"/>
  <c r="F49" i="3" s="1"/>
  <c r="F44" i="6" s="1"/>
  <c r="G42" i="6"/>
  <c r="H42" i="6" s="1"/>
  <c r="F47" i="3" s="1"/>
  <c r="F42" i="6" s="1"/>
  <c r="G40" i="6"/>
  <c r="H40" i="6" s="1"/>
  <c r="F45" i="3" s="1"/>
  <c r="F40" i="6" s="1"/>
  <c r="G38" i="6"/>
  <c r="H38" i="6" s="1"/>
  <c r="F43" i="3" s="1"/>
  <c r="F38" i="6" s="1"/>
  <c r="G36" i="6"/>
  <c r="H36" i="6" s="1"/>
  <c r="F41" i="3" s="1"/>
  <c r="F36" i="6" s="1"/>
  <c r="G34" i="6"/>
  <c r="H34" i="6" s="1"/>
  <c r="F39" i="3" s="1"/>
  <c r="F34" i="6" s="1"/>
  <c r="G32" i="6"/>
  <c r="H32" i="6" s="1"/>
  <c r="F37" i="3" s="1"/>
  <c r="F32" i="6" s="1"/>
  <c r="G30" i="6"/>
  <c r="H30" i="6" s="1"/>
  <c r="F35" i="3" s="1"/>
  <c r="F30" i="6" s="1"/>
  <c r="G28" i="6"/>
  <c r="H28" i="6" s="1"/>
  <c r="F33" i="3" s="1"/>
  <c r="F28" i="6" s="1"/>
  <c r="G26" i="6"/>
  <c r="H26" i="6" s="1"/>
  <c r="F31" i="3" s="1"/>
  <c r="F26" i="6" s="1"/>
  <c r="G24" i="6"/>
  <c r="H24" i="6" s="1"/>
  <c r="F29" i="3" s="1"/>
  <c r="F24" i="6" s="1"/>
  <c r="G22" i="6"/>
  <c r="H22" i="6" s="1"/>
  <c r="F27" i="3" s="1"/>
  <c r="F22" i="6" s="1"/>
  <c r="G20" i="6"/>
  <c r="H20" i="6" s="1"/>
  <c r="F25" i="3" s="1"/>
  <c r="F20" i="6" s="1"/>
  <c r="G18" i="6"/>
  <c r="H18" i="6" s="1"/>
  <c r="F23" i="3" s="1"/>
  <c r="F18" i="6" s="1"/>
  <c r="G16" i="6"/>
  <c r="H16" i="6" s="1"/>
  <c r="F21" i="3" s="1"/>
  <c r="F16" i="6" s="1"/>
  <c r="G14" i="6"/>
  <c r="H14" i="6" s="1"/>
  <c r="F19" i="3" s="1"/>
  <c r="F14" i="6" s="1"/>
  <c r="G12" i="6"/>
  <c r="H12" i="6" s="1"/>
  <c r="F17" i="3" s="1"/>
  <c r="F12" i="6" s="1"/>
  <c r="G10" i="6"/>
  <c r="H10" i="6" s="1"/>
  <c r="F15" i="3" s="1"/>
  <c r="F10" i="6" s="1"/>
  <c r="G8" i="6"/>
  <c r="H8" i="6" s="1"/>
  <c r="F13" i="3" s="1"/>
  <c r="F8" i="6" s="1"/>
  <c r="G64" i="6"/>
  <c r="H64" i="6" s="1"/>
  <c r="F69" i="3" s="1"/>
  <c r="F64" i="6" s="1"/>
  <c r="G62" i="6"/>
  <c r="H62" i="6" s="1"/>
  <c r="F67" i="3" s="1"/>
  <c r="F62" i="6" s="1"/>
  <c r="G60" i="6"/>
  <c r="H60" i="6" s="1"/>
  <c r="F65" i="3" s="1"/>
  <c r="F60" i="6" s="1"/>
  <c r="G58" i="6"/>
  <c r="H58" i="6" s="1"/>
  <c r="F63" i="3" s="1"/>
  <c r="F58" i="6" s="1"/>
  <c r="G56" i="6"/>
  <c r="H56" i="6" s="1"/>
  <c r="F61" i="3" s="1"/>
  <c r="F56" i="6" s="1"/>
  <c r="G54" i="6"/>
  <c r="H54" i="6" s="1"/>
  <c r="F59" i="3" s="1"/>
  <c r="F54" i="6" s="1"/>
  <c r="G52" i="6"/>
  <c r="H52" i="6" s="1"/>
  <c r="F57" i="3" s="1"/>
  <c r="F52" i="6" s="1"/>
  <c r="C3" i="6"/>
  <c r="D3" i="6" s="1"/>
  <c r="C6" i="6"/>
  <c r="D6" i="6" s="1"/>
  <c r="K4" i="6" l="1"/>
  <c r="L4" i="6" s="1"/>
  <c r="K3" i="6"/>
  <c r="L3" i="6" s="1"/>
  <c r="C10" i="2"/>
  <c r="D10" i="2" s="1"/>
  <c r="C21" i="2"/>
  <c r="D21" i="2" s="1"/>
  <c r="K22" i="6"/>
  <c r="L22" i="6" s="1"/>
  <c r="G27" i="3" s="1"/>
  <c r="J22" i="6" s="1"/>
  <c r="K30" i="6"/>
  <c r="L30" i="6" s="1"/>
  <c r="G35" i="3" s="1"/>
  <c r="J30" i="6" s="1"/>
  <c r="K19" i="6"/>
  <c r="L19" i="6" s="1"/>
  <c r="G24" i="3" s="1"/>
  <c r="J19" i="6" s="1"/>
  <c r="K53" i="6"/>
  <c r="L53" i="6" s="1"/>
  <c r="G58" i="3" s="1"/>
  <c r="J53" i="6" s="1"/>
  <c r="K11" i="6"/>
  <c r="L11" i="6" s="1"/>
  <c r="G16" i="3" s="1"/>
  <c r="J11" i="6" s="1"/>
  <c r="K28" i="6"/>
  <c r="L28" i="6" s="1"/>
  <c r="G33" i="3" s="1"/>
  <c r="J28" i="6" s="1"/>
  <c r="K44" i="6"/>
  <c r="L44" i="6" s="1"/>
  <c r="G49" i="3" s="1"/>
  <c r="J44" i="6" s="1"/>
  <c r="K23" i="6"/>
  <c r="L23" i="6" s="1"/>
  <c r="G28" i="3" s="1"/>
  <c r="J23" i="6" s="1"/>
  <c r="K54" i="6"/>
  <c r="L54" i="6" s="1"/>
  <c r="G59" i="3" s="1"/>
  <c r="J54" i="6" s="1"/>
  <c r="K12" i="6"/>
  <c r="L12" i="6" s="1"/>
  <c r="G17" i="3" s="1"/>
  <c r="J12" i="6" s="1"/>
  <c r="K29" i="6"/>
  <c r="L29" i="6" s="1"/>
  <c r="G34" i="3" s="1"/>
  <c r="J29" i="6" s="1"/>
  <c r="K45" i="6"/>
  <c r="L45" i="6" s="1"/>
  <c r="G50" i="3" s="1"/>
  <c r="J45" i="6" s="1"/>
  <c r="K50" i="6"/>
  <c r="L50" i="6" s="1"/>
  <c r="G55" i="3" s="1"/>
  <c r="J50" i="6" s="1"/>
  <c r="K52" i="6"/>
  <c r="L52" i="6" s="1"/>
  <c r="G57" i="3" s="1"/>
  <c r="J52" i="6" s="1"/>
  <c r="K27" i="6"/>
  <c r="L27" i="6" s="1"/>
  <c r="G32" i="3" s="1"/>
  <c r="J27" i="6" s="1"/>
  <c r="K57" i="6"/>
  <c r="L57" i="6" s="1"/>
  <c r="G62" i="3" s="1"/>
  <c r="J57" i="6" s="1"/>
  <c r="K16" i="6"/>
  <c r="L16" i="6" s="1"/>
  <c r="G21" i="3" s="1"/>
  <c r="J16" i="6" s="1"/>
  <c r="K32" i="6"/>
  <c r="L32" i="6" s="1"/>
  <c r="G37" i="3" s="1"/>
  <c r="J32" i="6" s="1"/>
  <c r="K48" i="6"/>
  <c r="L48" i="6" s="1"/>
  <c r="G53" i="3" s="1"/>
  <c r="J48" i="6" s="1"/>
  <c r="K13" i="6"/>
  <c r="L13" i="6" s="1"/>
  <c r="G18" i="3" s="1"/>
  <c r="J13" i="6" s="1"/>
  <c r="K38" i="6"/>
  <c r="L38" i="6" s="1"/>
  <c r="G43" i="3" s="1"/>
  <c r="J38" i="6" s="1"/>
  <c r="K15" i="6"/>
  <c r="L15" i="6" s="1"/>
  <c r="G20" i="3" s="1"/>
  <c r="J15" i="6" s="1"/>
  <c r="K8" i="6"/>
  <c r="L8" i="6" s="1"/>
  <c r="G13" i="3" s="1"/>
  <c r="J8" i="6" s="1"/>
  <c r="K41" i="6"/>
  <c r="L41" i="6" s="1"/>
  <c r="G46" i="3" s="1"/>
  <c r="J41" i="6" s="1"/>
  <c r="K56" i="6"/>
  <c r="L56" i="6" s="1"/>
  <c r="G61" i="3" s="1"/>
  <c r="J56" i="6" s="1"/>
  <c r="K31" i="6"/>
  <c r="L31" i="6" s="1"/>
  <c r="G36" i="3" s="1"/>
  <c r="J31" i="6" s="1"/>
  <c r="K58" i="6"/>
  <c r="L58" i="6" s="1"/>
  <c r="G63" i="3" s="1"/>
  <c r="J58" i="6" s="1"/>
  <c r="K17" i="6"/>
  <c r="L17" i="6" s="1"/>
  <c r="G22" i="3" s="1"/>
  <c r="J17" i="6" s="1"/>
  <c r="K33" i="6"/>
  <c r="L33" i="6" s="1"/>
  <c r="G38" i="3" s="1"/>
  <c r="J33" i="6" s="1"/>
  <c r="K49" i="6"/>
  <c r="L49" i="6" s="1"/>
  <c r="G54" i="3" s="1"/>
  <c r="J49" i="6" s="1"/>
  <c r="K34" i="6"/>
  <c r="L34" i="6" s="1"/>
  <c r="G39" i="3" s="1"/>
  <c r="J34" i="6" s="1"/>
  <c r="K63" i="6"/>
  <c r="L63" i="6" s="1"/>
  <c r="G68" i="3" s="1"/>
  <c r="J63" i="6" s="1"/>
  <c r="K26" i="6"/>
  <c r="L26" i="6" s="1"/>
  <c r="G31" i="3" s="1"/>
  <c r="J26" i="6" s="1"/>
  <c r="K60" i="6"/>
  <c r="L60" i="6" s="1"/>
  <c r="G65" i="3" s="1"/>
  <c r="J60" i="6" s="1"/>
  <c r="K35" i="6"/>
  <c r="L35" i="6" s="1"/>
  <c r="G40" i="3" s="1"/>
  <c r="J35" i="6" s="1"/>
  <c r="K61" i="6"/>
  <c r="L61" i="6" s="1"/>
  <c r="G66" i="3" s="1"/>
  <c r="J61" i="6" s="1"/>
  <c r="K20" i="6"/>
  <c r="L20" i="6" s="1"/>
  <c r="G25" i="3" s="1"/>
  <c r="J20" i="6" s="1"/>
  <c r="K36" i="6"/>
  <c r="L36" i="6" s="1"/>
  <c r="G41" i="3" s="1"/>
  <c r="J36" i="6" s="1"/>
  <c r="K47" i="6"/>
  <c r="L47" i="6" s="1"/>
  <c r="G52" i="3" s="1"/>
  <c r="J47" i="6" s="1"/>
  <c r="K64" i="6"/>
  <c r="L64" i="6" s="1"/>
  <c r="G69" i="3" s="1"/>
  <c r="J64" i="6" s="1"/>
  <c r="K39" i="6"/>
  <c r="L39" i="6" s="1"/>
  <c r="G44" i="3" s="1"/>
  <c r="J39" i="6" s="1"/>
  <c r="K62" i="6"/>
  <c r="L62" i="6" s="1"/>
  <c r="G67" i="3" s="1"/>
  <c r="J62" i="6" s="1"/>
  <c r="K21" i="6"/>
  <c r="L21" i="6" s="1"/>
  <c r="G26" i="3" s="1"/>
  <c r="J21" i="6" s="1"/>
  <c r="K37" i="6"/>
  <c r="L37" i="6" s="1"/>
  <c r="G42" i="3" s="1"/>
  <c r="J37" i="6" s="1"/>
  <c r="K7" i="6"/>
  <c r="L7" i="6" s="1"/>
  <c r="G12" i="3" s="1"/>
  <c r="J7" i="6" s="1"/>
  <c r="K18" i="6"/>
  <c r="L18" i="6" s="1"/>
  <c r="G23" i="3" s="1"/>
  <c r="J18" i="6" s="1"/>
  <c r="K10" i="6"/>
  <c r="L10" i="6" s="1"/>
  <c r="G15" i="3" s="1"/>
  <c r="J10" i="6" s="1"/>
  <c r="K43" i="6"/>
  <c r="L43" i="6" s="1"/>
  <c r="G48" i="3" s="1"/>
  <c r="J43" i="6" s="1"/>
  <c r="K9" i="6"/>
  <c r="L9" i="6" s="1"/>
  <c r="G14" i="3" s="1"/>
  <c r="J9" i="6" s="1"/>
  <c r="K24" i="6"/>
  <c r="L24" i="6" s="1"/>
  <c r="G29" i="3" s="1"/>
  <c r="J24" i="6" s="1"/>
  <c r="K40" i="6"/>
  <c r="L40" i="6" s="1"/>
  <c r="G45" i="3" s="1"/>
  <c r="J40" i="6" s="1"/>
  <c r="K51" i="6"/>
  <c r="L51" i="6" s="1"/>
  <c r="G56" i="3" s="1"/>
  <c r="J51" i="6" s="1"/>
  <c r="K59" i="6"/>
  <c r="L59" i="6" s="1"/>
  <c r="G64" i="3" s="1"/>
  <c r="J59" i="6" s="1"/>
  <c r="K46" i="6"/>
  <c r="L46" i="6" s="1"/>
  <c r="G51" i="3" s="1"/>
  <c r="J46" i="6" s="1"/>
  <c r="K25" i="6"/>
  <c r="L25" i="6" s="1"/>
  <c r="G30" i="3" s="1"/>
  <c r="J25" i="6" s="1"/>
  <c r="G9" i="3"/>
  <c r="F4" i="6"/>
  <c r="G8" i="3"/>
  <c r="I8" i="3" s="1"/>
  <c r="K14" i="6"/>
  <c r="L14" i="6" s="1"/>
  <c r="G19" i="3" s="1"/>
  <c r="J14" i="6" s="1"/>
  <c r="K42" i="6"/>
  <c r="L42" i="6" s="1"/>
  <c r="G47" i="3" s="1"/>
  <c r="J42" i="6" s="1"/>
  <c r="C23" i="1"/>
  <c r="C9" i="2" s="1"/>
  <c r="B25" i="1"/>
  <c r="K55" i="6"/>
  <c r="L55" i="6" s="1"/>
  <c r="G60" i="3" s="1"/>
  <c r="J55" i="6" s="1"/>
  <c r="J3" i="6" l="1"/>
  <c r="I9" i="3"/>
  <c r="K15" i="3" s="1"/>
  <c r="J4" i="6"/>
  <c r="C30" i="2"/>
  <c r="C25" i="1"/>
  <c r="C20" i="2"/>
  <c r="C23" i="2" l="1"/>
  <c r="D20" i="2"/>
  <c r="D23" i="2" s="1"/>
  <c r="D9" i="2"/>
  <c r="D12" i="2" s="1"/>
  <c r="C12" i="2"/>
  <c r="D30" i="2"/>
  <c r="D33" i="2" s="1"/>
  <c r="C33" i="2"/>
  <c r="C25" i="2" l="1"/>
  <c r="D6" i="4" s="1"/>
  <c r="C14" i="2"/>
  <c r="C15" i="2" s="1"/>
  <c r="K14" i="3"/>
  <c r="K18" i="3" s="1"/>
  <c r="C35" i="2"/>
  <c r="D9" i="4" l="1"/>
  <c r="D8" i="4"/>
  <c r="D7" i="4"/>
  <c r="D10" i="4"/>
  <c r="D10" i="5"/>
  <c r="D9" i="5"/>
  <c r="D8" i="5"/>
  <c r="D7" i="5"/>
  <c r="D6" i="5"/>
  <c r="J10" i="3"/>
  <c r="K10" i="3" s="1"/>
  <c r="L10" i="3" s="1"/>
  <c r="J7" i="3"/>
  <c r="K7" i="3" s="1"/>
  <c r="L7" i="3" s="1"/>
  <c r="J8" i="3"/>
  <c r="K8" i="3" s="1"/>
  <c r="L8" i="3" s="1"/>
  <c r="J6" i="3"/>
  <c r="K6" i="3" s="1"/>
  <c r="L6" i="3" s="1"/>
  <c r="J9" i="3"/>
  <c r="K9" i="3" s="1"/>
  <c r="L9" i="3" s="1"/>
  <c r="E10" i="5" l="1"/>
  <c r="G10" i="5" s="1"/>
  <c r="I10" i="5" s="1"/>
  <c r="M5" i="6"/>
  <c r="M10" i="3"/>
  <c r="E10" i="4"/>
  <c r="G10" i="4" s="1"/>
  <c r="I10" i="4" s="1"/>
  <c r="E8" i="5"/>
  <c r="G8" i="5" s="1"/>
  <c r="I8" i="5" s="1"/>
  <c r="E8" i="4"/>
  <c r="G8" i="4" s="1"/>
  <c r="I8" i="4" s="1"/>
  <c r="M8" i="3"/>
  <c r="M3" i="6"/>
  <c r="M9" i="3"/>
  <c r="E9" i="5"/>
  <c r="G9" i="5" s="1"/>
  <c r="I9" i="5" s="1"/>
  <c r="E9" i="4"/>
  <c r="G9" i="4" s="1"/>
  <c r="I9" i="4" s="1"/>
  <c r="M4" i="6"/>
  <c r="E7" i="4"/>
  <c r="G7" i="4" s="1"/>
  <c r="I7" i="4" s="1"/>
  <c r="M7" i="3"/>
  <c r="E7" i="5"/>
  <c r="G7" i="5" s="1"/>
  <c r="I7" i="5" s="1"/>
  <c r="M2" i="6"/>
  <c r="E6" i="4"/>
  <c r="G6" i="4" s="1"/>
  <c r="I6" i="4" s="1"/>
  <c r="M6" i="3"/>
  <c r="M1" i="6"/>
  <c r="E6" i="5"/>
  <c r="G6" i="5" s="1"/>
  <c r="I6" i="5" s="1"/>
  <c r="N1" i="6" l="1"/>
  <c r="M5" i="3" s="1"/>
</calcChain>
</file>

<file path=xl/sharedStrings.xml><?xml version="1.0" encoding="utf-8"?>
<sst xmlns="http://schemas.openxmlformats.org/spreadsheetml/2006/main" count="126" uniqueCount="77">
  <si>
    <t>Length</t>
  </si>
  <si>
    <t>Width</t>
  </si>
  <si>
    <t>Total Depth</t>
  </si>
  <si>
    <t>Side Slopes</t>
  </si>
  <si>
    <t>Sludge Depth</t>
  </si>
  <si>
    <t>Length (Top)</t>
  </si>
  <si>
    <t>Width (Top)</t>
  </si>
  <si>
    <t xml:space="preserve">Liquid Depth </t>
  </si>
  <si>
    <t>Total</t>
  </si>
  <si>
    <t xml:space="preserve"> </t>
  </si>
  <si>
    <t>Gallons</t>
  </si>
  <si>
    <t>Cubic Feet</t>
  </si>
  <si>
    <t xml:space="preserve">Lagoon Dims. @ Liquid Level </t>
  </si>
  <si>
    <t>Lagoon Dims. @ Sludge Level</t>
  </si>
  <si>
    <t>Lagoon Dims. @ Bottom</t>
  </si>
  <si>
    <t>VOLUME TO BE REMOVED</t>
  </si>
  <si>
    <t>WASTE ANALYSIS DATA</t>
  </si>
  <si>
    <t>Date of Analysis</t>
  </si>
  <si>
    <t>Liquid</t>
  </si>
  <si>
    <t>Sludge</t>
  </si>
  <si>
    <t>(lbs/1000 gallons)</t>
  </si>
  <si>
    <t>lbs. of PAN</t>
  </si>
  <si>
    <t>Volume (Gallons)</t>
  </si>
  <si>
    <t>Copper Concentration</t>
  </si>
  <si>
    <t>(ppm)</t>
  </si>
  <si>
    <t>ppm Cu - gallons</t>
  </si>
  <si>
    <t>ppm Copper Mixed Volume Concentration</t>
  </si>
  <si>
    <t>Zinc Concentration</t>
  </si>
  <si>
    <t>ppm Zinc Mixed Volume Concentration</t>
  </si>
  <si>
    <t>Field #</t>
  </si>
  <si>
    <t>Crop</t>
  </si>
  <si>
    <t>Soil Type</t>
  </si>
  <si>
    <t>RYE</t>
  </si>
  <si>
    <t>Acres</t>
  </si>
  <si>
    <t>PAN Applied</t>
  </si>
  <si>
    <t>PAN/Ac-In.</t>
  </si>
  <si>
    <t>Ac-Ins Applied</t>
  </si>
  <si>
    <t>App. Amount (in.)</t>
  </si>
  <si>
    <t>lbs. PAN Mixed Volume Concentration/1,000  gal</t>
  </si>
  <si>
    <t>lbs. per acre-inch</t>
  </si>
  <si>
    <t>Total Pan Applied</t>
  </si>
  <si>
    <t>Deficit</t>
  </si>
  <si>
    <t>LAND APPLICATION OF WASTE (COPPER)</t>
  </si>
  <si>
    <t>LAND APPLICATION OF WASTE (ZINC)</t>
  </si>
  <si>
    <t>Date of Last Soil Test</t>
  </si>
  <si>
    <t>Waste Cu Applied (ppm)</t>
  </si>
  <si>
    <t>Application Amount (in.)</t>
  </si>
  <si>
    <t>Conversion Factor</t>
  </si>
  <si>
    <t>Cu Index Adjustment</t>
  </si>
  <si>
    <t xml:space="preserve">Soil Test Cu Index  </t>
  </si>
  <si>
    <t>New Soil Cu Index</t>
  </si>
  <si>
    <t>Waste Zn Applied (ppm)</t>
  </si>
  <si>
    <t>Zn Index Adjustment</t>
  </si>
  <si>
    <t xml:space="preserve">Soil Test Zn Index  </t>
  </si>
  <si>
    <t>New Soil Zn Index</t>
  </si>
  <si>
    <t>Freeboard (ft)</t>
  </si>
  <si>
    <t>Liquid Depth (ft)</t>
  </si>
  <si>
    <t>Sludge Depth (ft)</t>
  </si>
  <si>
    <t>Example: For 3:1 side slopes, enter 3</t>
  </si>
  <si>
    <t>Nitrogen (ppm)</t>
  </si>
  <si>
    <t>lbs. N/Ac-In.</t>
  </si>
  <si>
    <t>Availability Coeff.</t>
  </si>
  <si>
    <t>PAN/Ac-In</t>
  </si>
  <si>
    <t>PAN/1,000 Gal</t>
  </si>
  <si>
    <t>Total Available</t>
  </si>
  <si>
    <t>Nitrogen Conversion Factor For Soil Incorporated</t>
  </si>
  <si>
    <r>
      <t>Note</t>
    </r>
    <r>
      <rPr>
        <sz val="10"/>
        <rFont val="Arial"/>
      </rPr>
      <t>:  Enter horizontal # for side slopes</t>
    </r>
  </si>
  <si>
    <t>Nitrogen Conversion Factor For Irrigation &amp; Broadcast</t>
  </si>
  <si>
    <t>N/Ac (max.)</t>
  </si>
  <si>
    <t>N/Ac (planned)</t>
  </si>
  <si>
    <t>Tract #</t>
  </si>
  <si>
    <t>Nitrogen Concentration (Broadcast &amp; Irrigation)</t>
  </si>
  <si>
    <t>LAND APPLICATION OF WASTE (NITROGEN BROADCAST &amp; IRRIGATION)</t>
  </si>
  <si>
    <t>3</t>
  </si>
  <si>
    <t>Georgeville</t>
  </si>
  <si>
    <t>Wynott-Enon</t>
  </si>
  <si>
    <t>Fescue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</si>
</sst>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5" formatCode="_(* #,##0_);_(* \(#,##0\);_(* &quot;-&quot;??_);_(@_)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</font>
    <font>
      <sz val="10"/>
      <color indexed="12"/>
      <name val="Arial"/>
    </font>
    <font>
      <u/>
      <sz val="10"/>
      <color indexed="12"/>
      <name val="Arial"/>
    </font>
    <font>
      <i/>
      <u/>
      <sz val="10"/>
      <color indexed="12"/>
      <name val="Arial"/>
      <family val="2"/>
    </font>
    <font>
      <b/>
      <sz val="12"/>
      <color indexed="10"/>
      <name val="Arial"/>
      <family val="2"/>
    </font>
    <font>
      <sz val="10"/>
      <color indexed="4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2" fontId="7" fillId="0" borderId="0" xfId="0" applyNumberFormat="1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0" fillId="0" borderId="0" xfId="0" applyFill="1"/>
    <xf numFmtId="0" fontId="8" fillId="0" borderId="0" xfId="0" applyFont="1"/>
    <xf numFmtId="0" fontId="7" fillId="0" borderId="0" xfId="0" applyFont="1"/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10" fillId="0" borderId="0" xfId="0" applyFont="1" applyFill="1"/>
    <xf numFmtId="0" fontId="0" fillId="0" borderId="0" xfId="0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2" fontId="11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0" fillId="2" borderId="0" xfId="0" applyFill="1" applyProtection="1">
      <protection locked="0"/>
    </xf>
    <xf numFmtId="2" fontId="0" fillId="0" borderId="0" xfId="0" applyNumberFormat="1" applyFill="1" applyAlignment="1" applyProtection="1">
      <alignment horizontal="center"/>
      <protection locked="0"/>
    </xf>
    <xf numFmtId="2" fontId="13" fillId="0" borderId="0" xfId="0" applyNumberFormat="1" applyFont="1" applyFill="1" applyAlignment="1" applyProtection="1">
      <alignment horizontal="center"/>
      <protection locked="0"/>
    </xf>
    <xf numFmtId="2" fontId="13" fillId="2" borderId="0" xfId="0" applyNumberFormat="1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3" fillId="0" borderId="0" xfId="0" applyFont="1" applyFill="1"/>
    <xf numFmtId="14" fontId="15" fillId="0" borderId="0" xfId="0" applyNumberFormat="1" applyFon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center"/>
      <protection locked="0"/>
    </xf>
    <xf numFmtId="14" fontId="13" fillId="0" borderId="0" xfId="0" applyNumberFormat="1" applyFont="1" applyFill="1" applyAlignment="1" applyProtection="1">
      <alignment horizontal="center"/>
      <protection locked="0"/>
    </xf>
    <xf numFmtId="2" fontId="0" fillId="0" borderId="0" xfId="0" applyNumberFormat="1" applyFill="1" applyAlignment="1">
      <alignment horizontal="center"/>
    </xf>
    <xf numFmtId="0" fontId="0" fillId="0" borderId="0" xfId="0" applyFill="1" applyProtection="1">
      <protection locked="0"/>
    </xf>
    <xf numFmtId="0" fontId="3" fillId="0" borderId="0" xfId="0" applyFont="1" applyFill="1" applyAlignment="1"/>
    <xf numFmtId="49" fontId="0" fillId="0" borderId="0" xfId="0" applyNumberFormat="1" applyFill="1" applyAlignment="1"/>
    <xf numFmtId="0" fontId="2" fillId="0" borderId="0" xfId="0" applyFont="1" applyFill="1"/>
    <xf numFmtId="0" fontId="16" fillId="0" borderId="0" xfId="0" applyFont="1"/>
    <xf numFmtId="165" fontId="16" fillId="0" borderId="0" xfId="1" applyNumberFormat="1" applyFont="1" applyAlignment="1">
      <alignment horizontal="right"/>
    </xf>
    <xf numFmtId="0" fontId="8" fillId="0" borderId="0" xfId="0" applyFont="1" applyFill="1"/>
    <xf numFmtId="2" fontId="0" fillId="0" borderId="0" xfId="0" applyNumberFormat="1" applyFill="1"/>
    <xf numFmtId="165" fontId="0" fillId="0" borderId="0" xfId="1" applyNumberFormat="1" applyFont="1" applyAlignment="1">
      <alignment horizontal="right"/>
    </xf>
    <xf numFmtId="49" fontId="14" fillId="2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14" fontId="0" fillId="2" borderId="0" xfId="0" applyNumberFormat="1" applyFill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H25"/>
  <sheetViews>
    <sheetView tabSelected="1" workbookViewId="0">
      <selection activeCell="B5" sqref="B5"/>
    </sheetView>
  </sheetViews>
  <sheetFormatPr defaultRowHeight="13.2" x14ac:dyDescent="0.25"/>
  <cols>
    <col min="1" max="1" width="29.44140625" customWidth="1"/>
    <col min="2" max="2" width="13.44140625" style="3" customWidth="1"/>
    <col min="3" max="3" width="14.5546875" style="2" customWidth="1"/>
    <col min="4" max="4" width="21.6640625" customWidth="1"/>
    <col min="5" max="5" width="12.109375" style="3" customWidth="1"/>
    <col min="6" max="6" width="12.5546875" style="3" customWidth="1"/>
  </cols>
  <sheetData>
    <row r="2" spans="1:8" ht="22.8" x14ac:dyDescent="0.4">
      <c r="B2" s="8" t="s">
        <v>15</v>
      </c>
    </row>
    <row r="4" spans="1:8" x14ac:dyDescent="0.25">
      <c r="A4" s="1" t="s">
        <v>5</v>
      </c>
      <c r="B4" s="37">
        <v>205</v>
      </c>
    </row>
    <row r="5" spans="1:8" x14ac:dyDescent="0.25">
      <c r="A5" s="1" t="s">
        <v>6</v>
      </c>
      <c r="B5" s="37">
        <v>110</v>
      </c>
    </row>
    <row r="6" spans="1:8" x14ac:dyDescent="0.25">
      <c r="A6" s="1" t="s">
        <v>2</v>
      </c>
      <c r="B6" s="37">
        <v>12</v>
      </c>
    </row>
    <row r="7" spans="1:8" x14ac:dyDescent="0.25">
      <c r="A7" s="1" t="s">
        <v>3</v>
      </c>
      <c r="B7" s="55" t="s">
        <v>73</v>
      </c>
      <c r="C7" s="47" t="s">
        <v>66</v>
      </c>
      <c r="D7" s="24"/>
      <c r="E7" s="23"/>
      <c r="F7" s="23"/>
      <c r="G7" s="24"/>
      <c r="H7" s="24"/>
    </row>
    <row r="8" spans="1:8" x14ac:dyDescent="0.25">
      <c r="A8" s="1" t="s">
        <v>56</v>
      </c>
      <c r="B8" s="38">
        <v>4.2</v>
      </c>
      <c r="C8" s="48" t="s">
        <v>58</v>
      </c>
      <c r="D8" s="49"/>
      <c r="E8" s="20" t="s">
        <v>9</v>
      </c>
      <c r="F8" s="3" t="s">
        <v>9</v>
      </c>
    </row>
    <row r="9" spans="1:8" x14ac:dyDescent="0.25">
      <c r="A9" s="1" t="s">
        <v>57</v>
      </c>
      <c r="B9" s="37">
        <v>5</v>
      </c>
      <c r="D9" s="1"/>
      <c r="E9" s="20" t="s">
        <v>9</v>
      </c>
      <c r="F9" s="3" t="s">
        <v>9</v>
      </c>
    </row>
    <row r="10" spans="1:8" x14ac:dyDescent="0.25">
      <c r="A10" s="1" t="s">
        <v>55</v>
      </c>
      <c r="B10" s="37">
        <v>2.8</v>
      </c>
      <c r="D10" s="1"/>
      <c r="E10" s="21" t="s">
        <v>9</v>
      </c>
      <c r="F10" s="22" t="s">
        <v>9</v>
      </c>
    </row>
    <row r="11" spans="1:8" x14ac:dyDescent="0.25">
      <c r="A11" s="1" t="s">
        <v>9</v>
      </c>
      <c r="B11" s="3" t="s">
        <v>9</v>
      </c>
    </row>
    <row r="12" spans="1:8" x14ac:dyDescent="0.25">
      <c r="A12" s="1" t="s">
        <v>9</v>
      </c>
      <c r="B12" s="3" t="s">
        <v>9</v>
      </c>
    </row>
    <row r="13" spans="1:8" x14ac:dyDescent="0.25">
      <c r="A13" s="1"/>
    </row>
    <row r="14" spans="1:8" x14ac:dyDescent="0.25">
      <c r="B14" s="4" t="s">
        <v>0</v>
      </c>
      <c r="C14" s="5" t="s">
        <v>1</v>
      </c>
    </row>
    <row r="15" spans="1:8" x14ac:dyDescent="0.25">
      <c r="A15" t="s">
        <v>12</v>
      </c>
      <c r="B15" s="3">
        <f>B4-(B10*B7)*2</f>
        <v>188.2</v>
      </c>
      <c r="C15" s="3">
        <f>B5-(B10*B7)*2</f>
        <v>93.2</v>
      </c>
    </row>
    <row r="16" spans="1:8" x14ac:dyDescent="0.25">
      <c r="A16" t="s">
        <v>13</v>
      </c>
      <c r="B16" s="3">
        <f>B4-((B8+B10)*B7)*2</f>
        <v>163</v>
      </c>
      <c r="C16" s="3">
        <f>B5-((B10+B8)*B7)*2</f>
        <v>68</v>
      </c>
    </row>
    <row r="17" spans="1:3" x14ac:dyDescent="0.25">
      <c r="A17" t="s">
        <v>14</v>
      </c>
      <c r="B17" s="3">
        <f>B4-((B8+B9+B10)*B7)*2</f>
        <v>133</v>
      </c>
      <c r="C17" s="3">
        <f>B5-((B8+B9+B10)*B7)*2</f>
        <v>38</v>
      </c>
    </row>
    <row r="22" spans="1:3" x14ac:dyDescent="0.25">
      <c r="A22" t="s">
        <v>9</v>
      </c>
      <c r="B22" s="6" t="s">
        <v>11</v>
      </c>
      <c r="C22" s="6" t="s">
        <v>10</v>
      </c>
    </row>
    <row r="23" spans="1:3" x14ac:dyDescent="0.25">
      <c r="A23" s="1" t="s">
        <v>7</v>
      </c>
      <c r="B23" s="54">
        <f>((B15*C15)+(4*(((B15+B16)/2)*((C15+C16)/2)))+(B16*C16))*(B8/6)</f>
        <v>59666.376000000004</v>
      </c>
      <c r="C23" s="54">
        <f>B23*7.48</f>
        <v>446304.49248000007</v>
      </c>
    </row>
    <row r="24" spans="1:3" x14ac:dyDescent="0.25">
      <c r="A24" s="1" t="s">
        <v>4</v>
      </c>
      <c r="B24" s="54">
        <f>((B16*C16)+(4*(((B16+B17)/2)*((C16+C17)/2)))+(B17*C17))*(B9/6)</f>
        <v>39595</v>
      </c>
      <c r="C24" s="54">
        <f>B24*7.48</f>
        <v>296170.60000000003</v>
      </c>
    </row>
    <row r="25" spans="1:3" ht="15.6" x14ac:dyDescent="0.3">
      <c r="A25" s="50" t="s">
        <v>8</v>
      </c>
      <c r="B25" s="51">
        <f>B23+B24</f>
        <v>99261.376000000004</v>
      </c>
      <c r="C25" s="51">
        <f>C23+C24</f>
        <v>742475.09248000011</v>
      </c>
    </row>
  </sheetData>
  <sheetProtection algorithmName="SHA-512" hashValue="HyxzCEu0kK/So/NrW7+oMOnHwfN6lqy3azqIlcQTS4AEC7jffECSi7kJXRoAi7Hw2oGYe1fhxXR0V/3o+b9eRQ==" saltValue="AaGq5B6m4vcPCu+SqsPWFQ==" spinCount="100000" sheet="1" objects="1" scenarios="1"/>
  <phoneticPr fontId="12" type="noConversion"/>
  <pageMargins left="1" right="1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G53"/>
  <sheetViews>
    <sheetView view="pageBreakPreview" zoomScaleNormal="100" workbookViewId="0">
      <selection activeCell="D12" sqref="D12"/>
    </sheetView>
  </sheetViews>
  <sheetFormatPr defaultRowHeight="13.2" x14ac:dyDescent="0.25"/>
  <cols>
    <col min="1" max="1" width="15.6640625" customWidth="1"/>
    <col min="2" max="2" width="15.33203125" customWidth="1"/>
    <col min="3" max="3" width="17.44140625" customWidth="1"/>
    <col min="4" max="4" width="16" style="11" customWidth="1"/>
    <col min="5" max="5" width="11.88671875" style="11" customWidth="1"/>
    <col min="6" max="6" width="10.109375" customWidth="1"/>
    <col min="7" max="7" width="13.44140625" customWidth="1"/>
  </cols>
  <sheetData>
    <row r="3" spans="1:7" ht="22.8" x14ac:dyDescent="0.4">
      <c r="A3" s="61" t="s">
        <v>16</v>
      </c>
      <c r="B3" s="61"/>
      <c r="C3" s="61"/>
      <c r="D3" s="61"/>
      <c r="E3" s="61"/>
      <c r="F3" s="61"/>
      <c r="G3" s="61"/>
    </row>
    <row r="5" spans="1:7" x14ac:dyDescent="0.25">
      <c r="A5" s="1" t="s">
        <v>17</v>
      </c>
      <c r="B5" s="42">
        <v>44574</v>
      </c>
    </row>
    <row r="7" spans="1:7" ht="15.6" x14ac:dyDescent="0.3">
      <c r="A7" s="10" t="s">
        <v>71</v>
      </c>
    </row>
    <row r="8" spans="1:7" x14ac:dyDescent="0.25">
      <c r="B8" s="13" t="s">
        <v>20</v>
      </c>
      <c r="C8" s="5" t="s">
        <v>22</v>
      </c>
      <c r="D8" s="4" t="s">
        <v>21</v>
      </c>
    </row>
    <row r="9" spans="1:7" x14ac:dyDescent="0.25">
      <c r="A9" t="s">
        <v>18</v>
      </c>
      <c r="B9" s="36">
        <v>1.04</v>
      </c>
      <c r="C9" s="3">
        <f>+Volume!C23</f>
        <v>446304.49248000007</v>
      </c>
      <c r="D9" s="3">
        <f>(C9*B9)/1000</f>
        <v>464.15667217920009</v>
      </c>
    </row>
    <row r="10" spans="1:7" x14ac:dyDescent="0.25">
      <c r="A10" t="s">
        <v>19</v>
      </c>
      <c r="B10" s="36">
        <v>26.6</v>
      </c>
      <c r="C10" s="3">
        <f>+Volume!C24</f>
        <v>296170.60000000003</v>
      </c>
      <c r="D10" s="3">
        <f>(B10*C10)/1000</f>
        <v>7878.1379600000009</v>
      </c>
    </row>
    <row r="12" spans="1:7" x14ac:dyDescent="0.25">
      <c r="B12" s="12" t="s">
        <v>8</v>
      </c>
      <c r="C12" s="3">
        <f>C9+C10</f>
        <v>742475.09248000011</v>
      </c>
      <c r="D12" s="7">
        <f>D9+D10</f>
        <v>8342.2946321792006</v>
      </c>
    </row>
    <row r="14" spans="1:7" x14ac:dyDescent="0.25">
      <c r="C14" s="14">
        <f>D12/(C12/1000)</f>
        <v>11.235790556036619</v>
      </c>
      <c r="D14" s="14" t="s">
        <v>38</v>
      </c>
    </row>
    <row r="15" spans="1:7" x14ac:dyDescent="0.25">
      <c r="C15" s="14">
        <f>C14*27.154</f>
        <v>305.09665675861834</v>
      </c>
      <c r="D15" s="14" t="s">
        <v>39</v>
      </c>
    </row>
    <row r="16" spans="1:7" x14ac:dyDescent="0.25">
      <c r="A16" s="30"/>
      <c r="B16" s="30"/>
      <c r="C16" s="30"/>
      <c r="D16" s="14"/>
    </row>
    <row r="17" spans="1:4" x14ac:dyDescent="0.25">
      <c r="C17" s="14"/>
      <c r="D17" s="14"/>
    </row>
    <row r="18" spans="1:4" ht="15.6" x14ac:dyDescent="0.3">
      <c r="A18" s="10" t="s">
        <v>23</v>
      </c>
    </row>
    <row r="19" spans="1:4" x14ac:dyDescent="0.25">
      <c r="B19" s="2" t="s">
        <v>24</v>
      </c>
      <c r="C19" s="5" t="s">
        <v>22</v>
      </c>
      <c r="D19" s="4" t="s">
        <v>25</v>
      </c>
    </row>
    <row r="20" spans="1:4" x14ac:dyDescent="0.25">
      <c r="A20" t="s">
        <v>18</v>
      </c>
      <c r="B20" s="40">
        <v>0.53</v>
      </c>
      <c r="C20" s="3">
        <f>+Volume!C23</f>
        <v>446304.49248000007</v>
      </c>
      <c r="D20" s="3">
        <f>B20*C20</f>
        <v>236541.38101440005</v>
      </c>
    </row>
    <row r="21" spans="1:4" x14ac:dyDescent="0.25">
      <c r="A21" t="s">
        <v>19</v>
      </c>
      <c r="B21" s="37">
        <v>79.5</v>
      </c>
      <c r="C21" s="3">
        <f>+Volume!C24</f>
        <v>296170.60000000003</v>
      </c>
      <c r="D21" s="3">
        <f>B21*C21</f>
        <v>23545562.700000003</v>
      </c>
    </row>
    <row r="22" spans="1:4" x14ac:dyDescent="0.25">
      <c r="D22" s="3"/>
    </row>
    <row r="23" spans="1:4" x14ac:dyDescent="0.25">
      <c r="B23" s="12" t="s">
        <v>8</v>
      </c>
      <c r="C23" s="3">
        <f>C20+C21</f>
        <v>742475.09248000011</v>
      </c>
      <c r="D23" s="7">
        <f>D20+D21</f>
        <v>23782104.081014402</v>
      </c>
    </row>
    <row r="25" spans="1:4" x14ac:dyDescent="0.25">
      <c r="C25" s="14">
        <f>D23/C23</f>
        <v>32.030844296174173</v>
      </c>
      <c r="D25" s="14" t="s">
        <v>26</v>
      </c>
    </row>
    <row r="28" spans="1:4" ht="15.6" x14ac:dyDescent="0.3">
      <c r="A28" s="10" t="s">
        <v>27</v>
      </c>
    </row>
    <row r="29" spans="1:4" x14ac:dyDescent="0.25">
      <c r="B29" s="2" t="s">
        <v>24</v>
      </c>
      <c r="C29" s="5" t="s">
        <v>22</v>
      </c>
      <c r="D29" s="4" t="s">
        <v>25</v>
      </c>
    </row>
    <row r="30" spans="1:4" x14ac:dyDescent="0.25">
      <c r="A30" t="s">
        <v>18</v>
      </c>
      <c r="B30" s="40">
        <v>1.03</v>
      </c>
      <c r="C30" s="3">
        <f>+Volume!C23</f>
        <v>446304.49248000007</v>
      </c>
      <c r="D30" s="3">
        <f>B30*C30</f>
        <v>459693.62725440011</v>
      </c>
    </row>
    <row r="31" spans="1:4" x14ac:dyDescent="0.25">
      <c r="A31" t="s">
        <v>19</v>
      </c>
      <c r="B31" s="37">
        <v>295</v>
      </c>
      <c r="C31" s="3">
        <f>+Volume!C24</f>
        <v>296170.60000000003</v>
      </c>
      <c r="D31" s="3">
        <f>B31*C31</f>
        <v>87370327.000000015</v>
      </c>
    </row>
    <row r="33" spans="1:7" x14ac:dyDescent="0.25">
      <c r="B33" s="12" t="s">
        <v>8</v>
      </c>
      <c r="C33" s="3">
        <f>C30+C31</f>
        <v>742475.09248000011</v>
      </c>
      <c r="D33" s="7">
        <f>D30+D31</f>
        <v>87830020.627254412</v>
      </c>
    </row>
    <row r="35" spans="1:7" x14ac:dyDescent="0.25">
      <c r="C35" s="14">
        <f>D33/C33</f>
        <v>118.29355828474512</v>
      </c>
      <c r="D35" s="14" t="s">
        <v>28</v>
      </c>
    </row>
    <row r="38" spans="1:7" x14ac:dyDescent="0.25">
      <c r="A38" s="52" t="s">
        <v>67</v>
      </c>
      <c r="B38" s="24"/>
      <c r="C38" s="24"/>
      <c r="D38" s="53"/>
    </row>
    <row r="40" spans="1:7" ht="26.4" x14ac:dyDescent="0.25">
      <c r="A40" t="s">
        <v>9</v>
      </c>
      <c r="B40" s="15" t="s">
        <v>59</v>
      </c>
      <c r="C40" s="15" t="s">
        <v>47</v>
      </c>
      <c r="D40" s="27" t="s">
        <v>60</v>
      </c>
      <c r="E40" s="28" t="s">
        <v>61</v>
      </c>
      <c r="F40" s="25" t="s">
        <v>62</v>
      </c>
      <c r="G40" s="25" t="s">
        <v>63</v>
      </c>
    </row>
    <row r="42" spans="1:7" x14ac:dyDescent="0.25">
      <c r="A42" s="26" t="s">
        <v>18</v>
      </c>
      <c r="B42" s="40">
        <v>249</v>
      </c>
      <c r="C42" s="29">
        <v>0.2266</v>
      </c>
      <c r="D42" s="3">
        <f>B42*C42</f>
        <v>56.423400000000001</v>
      </c>
      <c r="E42" s="3">
        <v>0.5</v>
      </c>
      <c r="F42" s="3">
        <f>D42*E42</f>
        <v>28.2117</v>
      </c>
      <c r="G42" s="45">
        <f>F42/27.154</f>
        <v>1.0389519039552184</v>
      </c>
    </row>
    <row r="43" spans="1:7" x14ac:dyDescent="0.25">
      <c r="B43" s="41"/>
      <c r="G43" s="24"/>
    </row>
    <row r="44" spans="1:7" x14ac:dyDescent="0.25">
      <c r="A44" s="26" t="s">
        <v>19</v>
      </c>
      <c r="B44" s="40">
        <v>6380</v>
      </c>
      <c r="C44" s="29">
        <v>0.2266</v>
      </c>
      <c r="D44" s="3">
        <f>B44*C44</f>
        <v>1445.7080000000001</v>
      </c>
      <c r="E44" s="3">
        <v>0.46</v>
      </c>
      <c r="F44" s="3">
        <f>D44*E44</f>
        <v>665.02568000000008</v>
      </c>
      <c r="G44" s="45">
        <f>F44/27.154</f>
        <v>24.490891949620686</v>
      </c>
    </row>
    <row r="45" spans="1:7" x14ac:dyDescent="0.25">
      <c r="G45" s="24"/>
    </row>
    <row r="46" spans="1:7" x14ac:dyDescent="0.25">
      <c r="G46" s="24"/>
    </row>
    <row r="47" spans="1:7" x14ac:dyDescent="0.25">
      <c r="A47" s="52" t="s">
        <v>65</v>
      </c>
      <c r="B47" s="24"/>
      <c r="C47" s="24"/>
      <c r="G47" s="24"/>
    </row>
    <row r="48" spans="1:7" x14ac:dyDescent="0.25">
      <c r="G48" s="24"/>
    </row>
    <row r="49" spans="1:7" ht="26.4" x14ac:dyDescent="0.25">
      <c r="A49" t="s">
        <v>9</v>
      </c>
      <c r="B49" s="15" t="s">
        <v>59</v>
      </c>
      <c r="C49" s="15" t="s">
        <v>47</v>
      </c>
      <c r="D49" s="27" t="s">
        <v>60</v>
      </c>
      <c r="E49" s="28" t="s">
        <v>61</v>
      </c>
      <c r="F49" s="25" t="s">
        <v>62</v>
      </c>
      <c r="G49" s="52" t="s">
        <v>63</v>
      </c>
    </row>
    <row r="50" spans="1:7" x14ac:dyDescent="0.25">
      <c r="G50" s="24"/>
    </row>
    <row r="51" spans="1:7" x14ac:dyDescent="0.25">
      <c r="A51" s="26" t="s">
        <v>18</v>
      </c>
      <c r="B51" s="31">
        <f>+'Waste Analysis'!B42</f>
        <v>249</v>
      </c>
      <c r="C51" s="29">
        <v>0.2266</v>
      </c>
      <c r="D51" s="3">
        <f>B51*C51</f>
        <v>56.423400000000001</v>
      </c>
      <c r="E51" s="3">
        <v>0.78</v>
      </c>
      <c r="F51" s="3">
        <f>D51*E51</f>
        <v>44.010252000000001</v>
      </c>
      <c r="G51" s="45">
        <f>F51/27.154</f>
        <v>1.6207649701701408</v>
      </c>
    </row>
    <row r="52" spans="1:7" x14ac:dyDescent="0.25">
      <c r="G52" s="24"/>
    </row>
    <row r="53" spans="1:7" x14ac:dyDescent="0.25">
      <c r="A53" s="26" t="s">
        <v>19</v>
      </c>
      <c r="B53" s="31">
        <f>+'Waste Analysis'!B44</f>
        <v>6380</v>
      </c>
      <c r="C53" s="29">
        <v>0.2266</v>
      </c>
      <c r="D53" s="3">
        <f>B53*C53</f>
        <v>1445.7080000000001</v>
      </c>
      <c r="E53" s="3">
        <v>0.6</v>
      </c>
      <c r="F53" s="3">
        <f>D53*E53</f>
        <v>867.4248</v>
      </c>
      <c r="G53" s="45">
        <f>F53/27.154</f>
        <v>31.944641673418282</v>
      </c>
    </row>
  </sheetData>
  <sheetProtection algorithmName="SHA-512" hashValue="jTuc6tdN0+igDvwugKE+KAn6WtmnKJU1lkvVqT/P+eX9Ptaq2yTgVWaP+Co4QNOrivWfwF/daBsvEQaUrO35Bg==" saltValue="Ed4FMh8ztxqgEMd6trhvug==" spinCount="100000" sheet="1" objects="1" scenarios="1"/>
  <mergeCells count="1">
    <mergeCell ref="A3:G3"/>
  </mergeCells>
  <phoneticPr fontId="12" type="noConversion"/>
  <pageMargins left="0.75" right="0.5" top="1" bottom="1" header="0.5" footer="0.5"/>
  <pageSetup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3:M69"/>
  <sheetViews>
    <sheetView workbookViewId="0">
      <selection activeCell="H7" sqref="H7"/>
    </sheetView>
  </sheetViews>
  <sheetFormatPr defaultRowHeight="13.2" x14ac:dyDescent="0.25"/>
  <cols>
    <col min="1" max="1" width="10.109375" customWidth="1"/>
    <col min="2" max="2" width="8" customWidth="1"/>
    <col min="3" max="3" width="13.6640625" customWidth="1"/>
    <col min="4" max="4" width="11.33203125" customWidth="1"/>
    <col min="5" max="5" width="6.5546875" customWidth="1"/>
    <col min="6" max="6" width="12.33203125" customWidth="1"/>
    <col min="7" max="7" width="15.33203125" customWidth="1"/>
    <col min="9" max="9" width="12.5546875" customWidth="1"/>
    <col min="10" max="10" width="12.33203125" customWidth="1"/>
    <col min="11" max="11" width="13.88671875" customWidth="1"/>
    <col min="12" max="12" width="16" customWidth="1"/>
    <col min="13" max="13" width="9.109375" style="2"/>
  </cols>
  <sheetData>
    <row r="3" spans="1:13" ht="22.8" x14ac:dyDescent="0.4">
      <c r="A3" s="61" t="s">
        <v>72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3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x14ac:dyDescent="0.25">
      <c r="A5" s="15" t="s">
        <v>70</v>
      </c>
      <c r="B5" s="15" t="s">
        <v>29</v>
      </c>
      <c r="C5" s="15" t="s">
        <v>30</v>
      </c>
      <c r="D5" s="15" t="s">
        <v>31</v>
      </c>
      <c r="E5" s="15" t="s">
        <v>32</v>
      </c>
      <c r="F5" s="15" t="s">
        <v>68</v>
      </c>
      <c r="G5" s="15" t="s">
        <v>69</v>
      </c>
      <c r="H5" s="15" t="s">
        <v>33</v>
      </c>
      <c r="I5" s="15" t="s">
        <v>34</v>
      </c>
      <c r="J5" s="15" t="s">
        <v>35</v>
      </c>
      <c r="K5" s="15" t="s">
        <v>36</v>
      </c>
      <c r="L5" s="15" t="s">
        <v>37</v>
      </c>
      <c r="M5" s="12" t="e">
        <f>IF(Sheet1!N1&gt;0,"Caution","")</f>
        <v>#REF!</v>
      </c>
    </row>
    <row r="6" spans="1:13" x14ac:dyDescent="0.25">
      <c r="A6" s="40">
        <v>3651</v>
      </c>
      <c r="B6" s="40">
        <v>4</v>
      </c>
      <c r="C6" s="40" t="s">
        <v>76</v>
      </c>
      <c r="D6" s="40" t="s">
        <v>75</v>
      </c>
      <c r="E6" s="58">
        <v>3.4</v>
      </c>
      <c r="F6" s="59">
        <v>131</v>
      </c>
      <c r="G6" s="57">
        <f>F6</f>
        <v>131</v>
      </c>
      <c r="H6" s="40">
        <v>80</v>
      </c>
      <c r="I6" s="2">
        <f>IF(H6=0,"",H6*G6)</f>
        <v>10480</v>
      </c>
      <c r="J6" s="3">
        <f>IF(H6=0,"",+'Waste Analysis'!C$15)</f>
        <v>305.09665675861834</v>
      </c>
      <c r="K6" s="3">
        <f>IF(H6=0,"",I6/J6)</f>
        <v>34.349770041208302</v>
      </c>
      <c r="L6" s="3">
        <f>IF(H6=0,"",K6/H6)</f>
        <v>0.42937212551510379</v>
      </c>
      <c r="M6" s="2" t="str">
        <f>IF(L6="","",IF(L6&gt;=1,"#",""))</f>
        <v/>
      </c>
    </row>
    <row r="7" spans="1:13" x14ac:dyDescent="0.25">
      <c r="A7" s="56">
        <v>3656</v>
      </c>
      <c r="B7" s="56">
        <v>2</v>
      </c>
      <c r="C7" s="40" t="s">
        <v>76</v>
      </c>
      <c r="D7" s="40" t="s">
        <v>74</v>
      </c>
      <c r="E7" s="58">
        <v>4.8</v>
      </c>
      <c r="F7" s="59">
        <v>131</v>
      </c>
      <c r="G7" s="57">
        <f>F7</f>
        <v>131</v>
      </c>
      <c r="H7" s="40">
        <v>52</v>
      </c>
      <c r="I7" s="2">
        <f>IF(H7=0,"",H7*G7)</f>
        <v>6812</v>
      </c>
      <c r="J7" s="3">
        <f>IF(H7=0,"",+'Waste Analysis'!C$15)</f>
        <v>305.09665675861834</v>
      </c>
      <c r="K7" s="3">
        <f t="shared" ref="K7:K69" si="0">IF(H7=0,"",I7/J7)</f>
        <v>22.327350526785395</v>
      </c>
      <c r="L7" s="3">
        <f>IF(H7=0,"",K7/H7)</f>
        <v>0.42937212551510373</v>
      </c>
      <c r="M7" s="2" t="str">
        <f t="shared" ref="M7:M69" si="1">IF(L7="","",IF(L7&gt;=1,"#",""))</f>
        <v/>
      </c>
    </row>
    <row r="8" spans="1:13" x14ac:dyDescent="0.25">
      <c r="A8" s="40">
        <v>3656</v>
      </c>
      <c r="B8" s="40">
        <v>3</v>
      </c>
      <c r="C8" s="40" t="s">
        <v>76</v>
      </c>
      <c r="D8" s="40" t="s">
        <v>74</v>
      </c>
      <c r="E8" s="58">
        <v>4.8</v>
      </c>
      <c r="F8" s="59">
        <v>0</v>
      </c>
      <c r="G8" s="57">
        <f>F8</f>
        <v>0</v>
      </c>
      <c r="H8" s="40">
        <v>3.7</v>
      </c>
      <c r="I8" s="2">
        <f t="shared" ref="I8:I69" si="2">IF(H8=0,"",H8*G8)</f>
        <v>0</v>
      </c>
      <c r="J8" s="3">
        <f>IF(H8=0,"",+'Waste Analysis'!C$15)</f>
        <v>305.09665675861834</v>
      </c>
      <c r="K8" s="3">
        <f t="shared" si="0"/>
        <v>0</v>
      </c>
      <c r="L8" s="3">
        <f t="shared" ref="L8:L69" si="3">IF(H8=0,"",K8/H8)</f>
        <v>0</v>
      </c>
      <c r="M8" s="2" t="str">
        <f t="shared" si="1"/>
        <v/>
      </c>
    </row>
    <row r="9" spans="1:13" x14ac:dyDescent="0.25">
      <c r="A9" s="40">
        <v>3656</v>
      </c>
      <c r="B9" s="40">
        <v>4</v>
      </c>
      <c r="C9" s="40" t="s">
        <v>76</v>
      </c>
      <c r="D9" s="40" t="s">
        <v>74</v>
      </c>
      <c r="E9" s="58">
        <v>4.8</v>
      </c>
      <c r="F9" s="59">
        <v>0</v>
      </c>
      <c r="G9" s="57">
        <f>F9</f>
        <v>0</v>
      </c>
      <c r="H9" s="40">
        <v>2.6</v>
      </c>
      <c r="I9" s="2">
        <f t="shared" si="2"/>
        <v>0</v>
      </c>
      <c r="J9" s="3">
        <f>IF(H9=0,"",+'Waste Analysis'!C$15)</f>
        <v>305.09665675861834</v>
      </c>
      <c r="K9" s="3">
        <f t="shared" si="0"/>
        <v>0</v>
      </c>
      <c r="L9" s="3">
        <f t="shared" si="3"/>
        <v>0</v>
      </c>
      <c r="M9" s="2" t="str">
        <f t="shared" si="1"/>
        <v/>
      </c>
    </row>
    <row r="10" spans="1:13" x14ac:dyDescent="0.25">
      <c r="A10" s="40">
        <v>3656</v>
      </c>
      <c r="B10" s="40">
        <v>5</v>
      </c>
      <c r="C10" s="40" t="s">
        <v>76</v>
      </c>
      <c r="D10" s="40" t="s">
        <v>74</v>
      </c>
      <c r="E10" s="58">
        <v>4.8</v>
      </c>
      <c r="F10" s="59">
        <v>0</v>
      </c>
      <c r="G10" s="57">
        <f>F10</f>
        <v>0</v>
      </c>
      <c r="H10" s="40">
        <v>1.6</v>
      </c>
      <c r="I10" s="2">
        <f t="shared" si="2"/>
        <v>0</v>
      </c>
      <c r="J10" s="3">
        <f>IF(H10=0,"",+'Waste Analysis'!C$15)</f>
        <v>305.09665675861834</v>
      </c>
      <c r="K10" s="3">
        <f t="shared" si="0"/>
        <v>0</v>
      </c>
      <c r="L10" s="3">
        <f t="shared" si="3"/>
        <v>0</v>
      </c>
      <c r="M10" s="2" t="str">
        <f t="shared" si="1"/>
        <v/>
      </c>
    </row>
    <row r="11" spans="1:13" x14ac:dyDescent="0.25">
      <c r="A11" s="46"/>
      <c r="B11" s="39"/>
      <c r="C11" s="39"/>
      <c r="D11" s="39"/>
      <c r="E11" s="39"/>
      <c r="F11" s="39" t="str">
        <f>Sheet1!H6</f>
        <v/>
      </c>
      <c r="G11" s="39" t="str">
        <f>Sheet1!L6</f>
        <v/>
      </c>
      <c r="H11" s="39"/>
      <c r="I11" s="2" t="str">
        <f t="shared" si="2"/>
        <v/>
      </c>
      <c r="J11" s="3" t="str">
        <f>IF(H11=0,"",+'Waste Analysis'!C$15)</f>
        <v/>
      </c>
      <c r="K11" s="3" t="str">
        <f t="shared" si="0"/>
        <v/>
      </c>
      <c r="L11" s="3" t="str">
        <f t="shared" si="3"/>
        <v/>
      </c>
      <c r="M11" s="2" t="str">
        <f t="shared" si="1"/>
        <v/>
      </c>
    </row>
    <row r="12" spans="1:13" x14ac:dyDescent="0.25">
      <c r="A12" s="46"/>
      <c r="B12" s="39"/>
      <c r="C12" s="39"/>
      <c r="D12" s="39"/>
      <c r="E12" s="39"/>
      <c r="F12" s="39" t="str">
        <f>Sheet1!H7</f>
        <v/>
      </c>
      <c r="G12" s="39" t="str">
        <f>Sheet1!L7</f>
        <v/>
      </c>
      <c r="H12" s="39"/>
      <c r="I12" s="2" t="str">
        <f t="shared" si="2"/>
        <v/>
      </c>
      <c r="J12" s="3" t="str">
        <f>IF(H12=0,"",+'Waste Analysis'!C$15)</f>
        <v/>
      </c>
      <c r="K12" s="3" t="str">
        <f t="shared" si="0"/>
        <v/>
      </c>
      <c r="L12" s="3" t="str">
        <f t="shared" si="3"/>
        <v/>
      </c>
      <c r="M12" s="2" t="str">
        <f t="shared" si="1"/>
        <v/>
      </c>
    </row>
    <row r="13" spans="1:13" x14ac:dyDescent="0.25">
      <c r="A13" s="46"/>
      <c r="B13" s="39"/>
      <c r="C13" s="39"/>
      <c r="D13" s="39"/>
      <c r="E13" s="39"/>
      <c r="F13" s="39" t="str">
        <f>Sheet1!H8</f>
        <v/>
      </c>
      <c r="G13" s="39" t="str">
        <f>Sheet1!L8</f>
        <v/>
      </c>
      <c r="H13" s="39"/>
      <c r="I13" s="2" t="str">
        <f t="shared" si="2"/>
        <v/>
      </c>
      <c r="J13" s="3" t="str">
        <f>IF(H13=0,"",+'Waste Analysis'!C$15)</f>
        <v/>
      </c>
      <c r="K13" s="3" t="str">
        <f t="shared" si="0"/>
        <v/>
      </c>
      <c r="L13" s="3" t="str">
        <f t="shared" si="3"/>
        <v/>
      </c>
      <c r="M13" s="2" t="str">
        <f t="shared" si="1"/>
        <v/>
      </c>
    </row>
    <row r="14" spans="1:13" x14ac:dyDescent="0.25">
      <c r="A14" s="46"/>
      <c r="B14" s="39"/>
      <c r="C14" s="39"/>
      <c r="D14" s="39"/>
      <c r="E14" s="39"/>
      <c r="F14" s="39" t="str">
        <f>Sheet1!H9</f>
        <v/>
      </c>
      <c r="G14" s="39" t="str">
        <f>Sheet1!L9</f>
        <v/>
      </c>
      <c r="I14" s="12" t="s">
        <v>64</v>
      </c>
      <c r="J14" s="2"/>
      <c r="K14" s="22">
        <f>+'Waste Analysis'!D$12</f>
        <v>8342.2946321792006</v>
      </c>
      <c r="L14" s="3"/>
    </row>
    <row r="15" spans="1:13" x14ac:dyDescent="0.25">
      <c r="A15" s="46"/>
      <c r="B15" s="39"/>
      <c r="C15" s="39"/>
      <c r="D15" s="39"/>
      <c r="E15" s="39"/>
      <c r="F15" s="39" t="str">
        <f>Sheet1!H10</f>
        <v/>
      </c>
      <c r="G15" s="39" t="str">
        <f>Sheet1!L10</f>
        <v/>
      </c>
      <c r="I15" s="12" t="s">
        <v>40</v>
      </c>
      <c r="J15" s="2"/>
      <c r="K15" s="4">
        <f>SUM($I6:$I69)</f>
        <v>17292</v>
      </c>
      <c r="L15" s="3"/>
    </row>
    <row r="16" spans="1:13" x14ac:dyDescent="0.25">
      <c r="A16" s="46"/>
      <c r="B16" s="39"/>
      <c r="C16" s="39"/>
      <c r="D16" s="39"/>
      <c r="E16" s="39"/>
      <c r="F16" s="39" t="str">
        <f>Sheet1!H11</f>
        <v/>
      </c>
      <c r="G16" s="39" t="str">
        <f>Sheet1!L11</f>
        <v/>
      </c>
      <c r="I16" s="12" t="s">
        <v>9</v>
      </c>
      <c r="J16" s="2"/>
      <c r="K16" s="4"/>
      <c r="L16" s="3"/>
    </row>
    <row r="17" spans="1:13" x14ac:dyDescent="0.25">
      <c r="A17" s="46"/>
      <c r="B17" s="39"/>
      <c r="C17" s="39"/>
      <c r="D17" s="39"/>
      <c r="E17" s="39"/>
      <c r="F17" s="39" t="str">
        <f>Sheet1!H12</f>
        <v/>
      </c>
      <c r="G17" s="39" t="str">
        <f>Sheet1!L12</f>
        <v/>
      </c>
      <c r="I17" s="2"/>
      <c r="J17" s="2"/>
      <c r="K17" s="2"/>
      <c r="L17" s="3"/>
    </row>
    <row r="18" spans="1:13" x14ac:dyDescent="0.25">
      <c r="A18" s="46"/>
      <c r="B18" s="39"/>
      <c r="C18" s="39"/>
      <c r="D18" s="39"/>
      <c r="E18" s="39"/>
      <c r="F18" s="39" t="str">
        <f>Sheet1!H13</f>
        <v/>
      </c>
      <c r="G18" s="39" t="str">
        <f>Sheet1!L13</f>
        <v/>
      </c>
      <c r="I18" s="2"/>
      <c r="J18" s="16" t="s">
        <v>41</v>
      </c>
      <c r="K18" s="33">
        <f>K14-K15</f>
        <v>-8949.7053678207994</v>
      </c>
      <c r="L18" s="3"/>
    </row>
    <row r="19" spans="1:13" x14ac:dyDescent="0.25">
      <c r="A19" s="46"/>
      <c r="B19" s="39"/>
      <c r="C19" s="39"/>
      <c r="D19" s="39"/>
      <c r="E19" s="39"/>
      <c r="F19" s="39" t="str">
        <f>Sheet1!H14</f>
        <v/>
      </c>
      <c r="G19" s="39" t="str">
        <f>Sheet1!L14</f>
        <v/>
      </c>
      <c r="H19" s="39"/>
      <c r="I19" s="2" t="str">
        <f t="shared" si="2"/>
        <v/>
      </c>
      <c r="J19" s="3" t="str">
        <f>IF(H19=0,"",+'Waste Analysis'!C$15)</f>
        <v/>
      </c>
      <c r="K19" s="3" t="str">
        <f t="shared" si="0"/>
        <v/>
      </c>
      <c r="L19" s="3" t="str">
        <f t="shared" si="3"/>
        <v/>
      </c>
      <c r="M19" s="2" t="str">
        <f t="shared" si="1"/>
        <v/>
      </c>
    </row>
    <row r="20" spans="1:13" x14ac:dyDescent="0.25">
      <c r="A20" s="46"/>
      <c r="B20" s="39"/>
      <c r="C20" s="39"/>
      <c r="D20" s="39"/>
      <c r="E20" s="39"/>
      <c r="F20" s="39" t="str">
        <f>Sheet1!H15</f>
        <v/>
      </c>
      <c r="G20" s="39" t="str">
        <f>Sheet1!L15</f>
        <v/>
      </c>
      <c r="H20" s="39"/>
      <c r="I20" s="2" t="str">
        <f t="shared" si="2"/>
        <v/>
      </c>
      <c r="J20" s="3" t="str">
        <f>IF(H20=0,"",+'Waste Analysis'!C$15)</f>
        <v/>
      </c>
      <c r="K20" s="3" t="str">
        <f t="shared" si="0"/>
        <v/>
      </c>
      <c r="L20" s="3" t="str">
        <f t="shared" si="3"/>
        <v/>
      </c>
      <c r="M20" s="2" t="str">
        <f t="shared" si="1"/>
        <v/>
      </c>
    </row>
    <row r="21" spans="1:13" x14ac:dyDescent="0.25">
      <c r="A21" s="46"/>
      <c r="B21" s="39"/>
      <c r="C21" s="39"/>
      <c r="D21" s="39"/>
      <c r="E21" s="39"/>
      <c r="F21" s="39" t="str">
        <f>Sheet1!H16</f>
        <v/>
      </c>
      <c r="G21" s="39" t="str">
        <f>Sheet1!L16</f>
        <v/>
      </c>
      <c r="H21" s="39"/>
      <c r="I21" s="2" t="str">
        <f t="shared" si="2"/>
        <v/>
      </c>
      <c r="J21" s="3" t="str">
        <f>IF(H21=0,"",+'Waste Analysis'!C$15)</f>
        <v/>
      </c>
      <c r="K21" s="3"/>
      <c r="L21" s="3" t="str">
        <f t="shared" si="3"/>
        <v/>
      </c>
      <c r="M21" s="2" t="str">
        <f t="shared" si="1"/>
        <v/>
      </c>
    </row>
    <row r="22" spans="1:13" x14ac:dyDescent="0.25">
      <c r="A22" s="46"/>
      <c r="B22" s="39"/>
      <c r="C22" s="39"/>
      <c r="D22" s="39"/>
      <c r="E22" s="39"/>
      <c r="F22" s="39" t="str">
        <f>Sheet1!H17</f>
        <v/>
      </c>
      <c r="G22" s="39" t="str">
        <f>Sheet1!L17</f>
        <v/>
      </c>
      <c r="H22" s="39"/>
      <c r="I22" s="2" t="str">
        <f t="shared" si="2"/>
        <v/>
      </c>
      <c r="J22" s="3" t="str">
        <f>IF(H22=0,"",+'Waste Analysis'!C$15)</f>
        <v/>
      </c>
      <c r="K22" s="3" t="str">
        <f t="shared" si="0"/>
        <v/>
      </c>
      <c r="L22" s="3" t="str">
        <f t="shared" si="3"/>
        <v/>
      </c>
      <c r="M22" s="2" t="str">
        <f t="shared" si="1"/>
        <v/>
      </c>
    </row>
    <row r="23" spans="1:13" x14ac:dyDescent="0.25">
      <c r="A23" s="46"/>
      <c r="B23" s="39"/>
      <c r="C23" s="39"/>
      <c r="D23" s="39"/>
      <c r="E23" s="39"/>
      <c r="F23" s="39" t="str">
        <f>Sheet1!H18</f>
        <v/>
      </c>
      <c r="G23" s="39" t="str">
        <f>Sheet1!L18</f>
        <v/>
      </c>
      <c r="H23" s="39"/>
      <c r="I23" s="2" t="str">
        <f t="shared" si="2"/>
        <v/>
      </c>
      <c r="J23" s="3" t="str">
        <f>IF(H23=0,"",+'Waste Analysis'!C$15)</f>
        <v/>
      </c>
      <c r="K23" s="3" t="str">
        <f t="shared" si="0"/>
        <v/>
      </c>
      <c r="L23" s="3" t="str">
        <f t="shared" si="3"/>
        <v/>
      </c>
      <c r="M23" s="2" t="str">
        <f t="shared" si="1"/>
        <v/>
      </c>
    </row>
    <row r="24" spans="1:13" x14ac:dyDescent="0.25">
      <c r="A24" s="46"/>
      <c r="B24" s="39"/>
      <c r="C24" s="39"/>
      <c r="D24" s="39"/>
      <c r="E24" s="39"/>
      <c r="F24" s="39" t="str">
        <f>Sheet1!H19</f>
        <v/>
      </c>
      <c r="G24" s="39" t="str">
        <f>Sheet1!L19</f>
        <v/>
      </c>
      <c r="H24" s="39"/>
      <c r="I24" s="2" t="str">
        <f t="shared" si="2"/>
        <v/>
      </c>
      <c r="J24" s="3" t="str">
        <f>IF(H24=0,"",+'Waste Analysis'!C$15)</f>
        <v/>
      </c>
      <c r="K24" s="3" t="str">
        <f t="shared" si="0"/>
        <v/>
      </c>
      <c r="L24" s="3" t="str">
        <f t="shared" si="3"/>
        <v/>
      </c>
      <c r="M24" s="2" t="str">
        <f t="shared" si="1"/>
        <v/>
      </c>
    </row>
    <row r="25" spans="1:13" x14ac:dyDescent="0.25">
      <c r="A25" s="46"/>
      <c r="B25" s="39"/>
      <c r="C25" s="39"/>
      <c r="D25" s="39"/>
      <c r="E25" s="39"/>
      <c r="F25" s="39" t="str">
        <f>Sheet1!H20</f>
        <v/>
      </c>
      <c r="G25" s="39" t="str">
        <f>Sheet1!L20</f>
        <v/>
      </c>
      <c r="H25" s="39"/>
      <c r="I25" s="2" t="str">
        <f t="shared" si="2"/>
        <v/>
      </c>
      <c r="J25" s="3" t="str">
        <f>IF(H25=0,"",+'Waste Analysis'!C$15)</f>
        <v/>
      </c>
      <c r="K25" s="3" t="str">
        <f t="shared" si="0"/>
        <v/>
      </c>
      <c r="L25" s="3" t="str">
        <f t="shared" si="3"/>
        <v/>
      </c>
      <c r="M25" s="2" t="str">
        <f t="shared" si="1"/>
        <v/>
      </c>
    </row>
    <row r="26" spans="1:13" x14ac:dyDescent="0.25">
      <c r="A26" s="46"/>
      <c r="B26" s="39"/>
      <c r="C26" s="39"/>
      <c r="D26" s="39"/>
      <c r="E26" s="39"/>
      <c r="F26" s="39" t="str">
        <f>Sheet1!H21</f>
        <v/>
      </c>
      <c r="G26" s="39" t="str">
        <f>Sheet1!L21</f>
        <v/>
      </c>
      <c r="H26" s="39"/>
      <c r="I26" s="2" t="str">
        <f t="shared" si="2"/>
        <v/>
      </c>
      <c r="J26" s="3" t="str">
        <f>IF(H26=0,"",+'Waste Analysis'!C$15)</f>
        <v/>
      </c>
      <c r="K26" s="3" t="str">
        <f t="shared" si="0"/>
        <v/>
      </c>
      <c r="L26" s="3" t="str">
        <f t="shared" si="3"/>
        <v/>
      </c>
      <c r="M26" s="2" t="str">
        <f t="shared" si="1"/>
        <v/>
      </c>
    </row>
    <row r="27" spans="1:13" x14ac:dyDescent="0.25">
      <c r="A27" s="46"/>
      <c r="B27" s="39"/>
      <c r="C27" s="39"/>
      <c r="D27" s="39"/>
      <c r="E27" s="39"/>
      <c r="F27" s="39" t="str">
        <f>Sheet1!H22</f>
        <v/>
      </c>
      <c r="G27" s="39" t="str">
        <f>Sheet1!L22</f>
        <v/>
      </c>
      <c r="H27" s="39"/>
      <c r="I27" s="2" t="str">
        <f t="shared" si="2"/>
        <v/>
      </c>
      <c r="J27" s="3" t="str">
        <f>IF(H27=0,"",+'Waste Analysis'!C$15)</f>
        <v/>
      </c>
      <c r="K27" s="3" t="str">
        <f t="shared" si="0"/>
        <v/>
      </c>
      <c r="L27" s="3" t="str">
        <f t="shared" si="3"/>
        <v/>
      </c>
      <c r="M27" s="2" t="str">
        <f t="shared" si="1"/>
        <v/>
      </c>
    </row>
    <row r="28" spans="1:13" ht="11.4" customHeight="1" x14ac:dyDescent="0.25">
      <c r="A28" s="46"/>
      <c r="B28" s="39"/>
      <c r="C28" s="39"/>
      <c r="D28" s="39"/>
      <c r="E28" s="39"/>
      <c r="F28" s="39" t="str">
        <f>Sheet1!H23</f>
        <v/>
      </c>
      <c r="G28" s="39" t="str">
        <f>Sheet1!L23</f>
        <v/>
      </c>
      <c r="H28" s="39"/>
      <c r="I28" s="2" t="str">
        <f t="shared" si="2"/>
        <v/>
      </c>
      <c r="J28" s="3" t="str">
        <f>IF(H28=0,"",+'Waste Analysis'!C$15)</f>
        <v/>
      </c>
      <c r="K28" s="3" t="str">
        <f t="shared" si="0"/>
        <v/>
      </c>
      <c r="L28" s="3" t="str">
        <f t="shared" si="3"/>
        <v/>
      </c>
      <c r="M28" s="2" t="str">
        <f t="shared" si="1"/>
        <v/>
      </c>
    </row>
    <row r="29" spans="1:13" x14ac:dyDescent="0.25">
      <c r="A29" s="46"/>
      <c r="B29" s="39"/>
      <c r="C29" s="39"/>
      <c r="D29" s="39"/>
      <c r="E29" s="39"/>
      <c r="F29" s="39" t="str">
        <f>Sheet1!H24</f>
        <v/>
      </c>
      <c r="G29" s="39" t="str">
        <f>Sheet1!L24</f>
        <v/>
      </c>
      <c r="H29" s="39"/>
      <c r="I29" s="2" t="str">
        <f t="shared" si="2"/>
        <v/>
      </c>
      <c r="J29" s="3" t="str">
        <f>IF(H29=0,"",+'Waste Analysis'!C$15)</f>
        <v/>
      </c>
      <c r="K29" s="3" t="str">
        <f t="shared" si="0"/>
        <v/>
      </c>
      <c r="L29" s="3" t="str">
        <f t="shared" si="3"/>
        <v/>
      </c>
      <c r="M29" s="2" t="str">
        <f t="shared" si="1"/>
        <v/>
      </c>
    </row>
    <row r="30" spans="1:13" x14ac:dyDescent="0.25">
      <c r="A30" s="46"/>
      <c r="B30" s="39"/>
      <c r="C30" s="39"/>
      <c r="D30" s="39"/>
      <c r="E30" s="39"/>
      <c r="F30" s="39" t="str">
        <f>Sheet1!H25</f>
        <v/>
      </c>
      <c r="G30" s="39" t="str">
        <f>Sheet1!L25</f>
        <v/>
      </c>
      <c r="H30" s="39"/>
      <c r="I30" s="2" t="str">
        <f t="shared" si="2"/>
        <v/>
      </c>
      <c r="J30" s="3" t="str">
        <f>IF(H30=0,"",+'Waste Analysis'!C$15)</f>
        <v/>
      </c>
      <c r="K30" s="3" t="str">
        <f t="shared" si="0"/>
        <v/>
      </c>
      <c r="L30" s="3" t="str">
        <f t="shared" si="3"/>
        <v/>
      </c>
      <c r="M30" s="2" t="str">
        <f t="shared" si="1"/>
        <v/>
      </c>
    </row>
    <row r="31" spans="1:13" x14ac:dyDescent="0.25">
      <c r="A31" s="46"/>
      <c r="B31" s="39"/>
      <c r="C31" s="39"/>
      <c r="D31" s="39"/>
      <c r="E31" s="39"/>
      <c r="F31" s="39" t="str">
        <f>Sheet1!H26</f>
        <v/>
      </c>
      <c r="G31" s="39" t="str">
        <f>Sheet1!L26</f>
        <v/>
      </c>
      <c r="H31" s="39"/>
      <c r="I31" s="2" t="str">
        <f t="shared" si="2"/>
        <v/>
      </c>
      <c r="J31" s="3" t="str">
        <f>IF(H31=0,"",+'Waste Analysis'!C$15)</f>
        <v/>
      </c>
      <c r="K31" s="3" t="str">
        <f t="shared" si="0"/>
        <v/>
      </c>
      <c r="L31" s="3" t="str">
        <f t="shared" si="3"/>
        <v/>
      </c>
      <c r="M31" s="2" t="str">
        <f t="shared" si="1"/>
        <v/>
      </c>
    </row>
    <row r="32" spans="1:13" x14ac:dyDescent="0.25">
      <c r="A32" s="46"/>
      <c r="B32" s="46"/>
      <c r="C32" s="46"/>
      <c r="D32" s="46"/>
      <c r="E32" s="39"/>
      <c r="F32" s="39" t="str">
        <f>Sheet1!H27</f>
        <v/>
      </c>
      <c r="G32" s="39" t="str">
        <f>Sheet1!L27</f>
        <v/>
      </c>
      <c r="H32" s="46"/>
      <c r="I32" s="2" t="str">
        <f t="shared" si="2"/>
        <v/>
      </c>
      <c r="J32" s="3" t="str">
        <f>IF(H32=0,"",+'Waste Analysis'!C$15)</f>
        <v/>
      </c>
      <c r="K32" s="3" t="str">
        <f t="shared" si="0"/>
        <v/>
      </c>
      <c r="L32" s="3" t="str">
        <f t="shared" si="3"/>
        <v/>
      </c>
      <c r="M32" s="2" t="str">
        <f t="shared" si="1"/>
        <v/>
      </c>
    </row>
    <row r="33" spans="1:13" x14ac:dyDescent="0.25">
      <c r="A33" s="46"/>
      <c r="B33" s="46"/>
      <c r="C33" s="46"/>
      <c r="D33" s="46"/>
      <c r="E33" s="39"/>
      <c r="F33" s="39" t="str">
        <f>Sheet1!H28</f>
        <v/>
      </c>
      <c r="G33" s="39" t="str">
        <f>Sheet1!L28</f>
        <v/>
      </c>
      <c r="H33" s="46"/>
      <c r="I33" s="2" t="str">
        <f t="shared" si="2"/>
        <v/>
      </c>
      <c r="J33" s="3" t="str">
        <f>IF(H33=0,"",+'Waste Analysis'!C$15)</f>
        <v/>
      </c>
      <c r="K33" s="3" t="str">
        <f t="shared" si="0"/>
        <v/>
      </c>
      <c r="L33" s="3" t="str">
        <f t="shared" si="3"/>
        <v/>
      </c>
      <c r="M33" s="2" t="str">
        <f t="shared" si="1"/>
        <v/>
      </c>
    </row>
    <row r="34" spans="1:13" x14ac:dyDescent="0.25">
      <c r="A34" s="46"/>
      <c r="B34" s="46"/>
      <c r="C34" s="46"/>
      <c r="D34" s="46"/>
      <c r="E34" s="39"/>
      <c r="F34" s="39" t="str">
        <f>Sheet1!H29</f>
        <v/>
      </c>
      <c r="G34" s="39" t="str">
        <f>Sheet1!L29</f>
        <v/>
      </c>
      <c r="H34" s="46"/>
      <c r="I34" s="2" t="str">
        <f t="shared" si="2"/>
        <v/>
      </c>
      <c r="J34" s="3" t="str">
        <f>IF(H34=0,"",+'Waste Analysis'!C$15)</f>
        <v/>
      </c>
      <c r="K34" s="3" t="str">
        <f t="shared" si="0"/>
        <v/>
      </c>
      <c r="L34" s="3" t="str">
        <f t="shared" si="3"/>
        <v/>
      </c>
      <c r="M34" s="2" t="str">
        <f t="shared" si="1"/>
        <v/>
      </c>
    </row>
    <row r="35" spans="1:13" x14ac:dyDescent="0.25">
      <c r="A35" s="46"/>
      <c r="B35" s="46"/>
      <c r="C35" s="46"/>
      <c r="D35" s="46"/>
      <c r="E35" s="39"/>
      <c r="F35" s="39" t="str">
        <f>Sheet1!H30</f>
        <v/>
      </c>
      <c r="G35" s="39" t="str">
        <f>Sheet1!L30</f>
        <v/>
      </c>
      <c r="H35" s="46"/>
      <c r="I35" s="2" t="str">
        <f t="shared" si="2"/>
        <v/>
      </c>
      <c r="J35" s="3" t="str">
        <f>IF(H35=0,"",+'Waste Analysis'!C$15)</f>
        <v/>
      </c>
      <c r="K35" s="3" t="str">
        <f t="shared" si="0"/>
        <v/>
      </c>
      <c r="L35" s="3" t="str">
        <f t="shared" si="3"/>
        <v/>
      </c>
      <c r="M35" s="2" t="str">
        <f t="shared" si="1"/>
        <v/>
      </c>
    </row>
    <row r="36" spans="1:13" x14ac:dyDescent="0.25">
      <c r="A36" s="46"/>
      <c r="B36" s="46"/>
      <c r="C36" s="46"/>
      <c r="D36" s="46"/>
      <c r="E36" s="39"/>
      <c r="F36" s="39" t="str">
        <f>Sheet1!H31</f>
        <v/>
      </c>
      <c r="G36" s="39" t="str">
        <f>Sheet1!L31</f>
        <v/>
      </c>
      <c r="H36" s="46"/>
      <c r="I36" s="2" t="str">
        <f t="shared" si="2"/>
        <v/>
      </c>
      <c r="J36" s="3" t="str">
        <f>IF(H36=0,"",+'Waste Analysis'!C$15)</f>
        <v/>
      </c>
      <c r="K36" s="3" t="str">
        <f t="shared" si="0"/>
        <v/>
      </c>
      <c r="L36" s="3" t="str">
        <f t="shared" si="3"/>
        <v/>
      </c>
      <c r="M36" s="2" t="str">
        <f t="shared" si="1"/>
        <v/>
      </c>
    </row>
    <row r="37" spans="1:13" x14ac:dyDescent="0.25">
      <c r="A37" s="46"/>
      <c r="B37" s="46"/>
      <c r="C37" s="46"/>
      <c r="D37" s="46"/>
      <c r="E37" s="39"/>
      <c r="F37" s="39" t="str">
        <f>Sheet1!H32</f>
        <v/>
      </c>
      <c r="G37" s="39" t="str">
        <f>Sheet1!L32</f>
        <v/>
      </c>
      <c r="H37" s="46"/>
      <c r="I37" s="2" t="str">
        <f t="shared" si="2"/>
        <v/>
      </c>
      <c r="J37" s="3" t="str">
        <f>IF(H37=0,"",+'Waste Analysis'!C$15)</f>
        <v/>
      </c>
      <c r="K37" s="3" t="str">
        <f t="shared" si="0"/>
        <v/>
      </c>
      <c r="L37" s="3" t="str">
        <f t="shared" si="3"/>
        <v/>
      </c>
      <c r="M37" s="2" t="str">
        <f t="shared" si="1"/>
        <v/>
      </c>
    </row>
    <row r="38" spans="1:13" x14ac:dyDescent="0.25">
      <c r="A38" s="46"/>
      <c r="B38" s="46"/>
      <c r="C38" s="46"/>
      <c r="D38" s="46"/>
      <c r="E38" s="39"/>
      <c r="F38" s="39" t="str">
        <f>Sheet1!H33</f>
        <v/>
      </c>
      <c r="G38" s="39" t="str">
        <f>Sheet1!L33</f>
        <v/>
      </c>
      <c r="H38" s="46"/>
      <c r="I38" s="2" t="str">
        <f t="shared" si="2"/>
        <v/>
      </c>
      <c r="J38" s="3" t="str">
        <f>IF(H38=0,"",+'Waste Analysis'!C$15)</f>
        <v/>
      </c>
      <c r="K38" s="3" t="str">
        <f t="shared" si="0"/>
        <v/>
      </c>
      <c r="L38" s="3" t="str">
        <f t="shared" si="3"/>
        <v/>
      </c>
      <c r="M38" s="2" t="str">
        <f t="shared" si="1"/>
        <v/>
      </c>
    </row>
    <row r="39" spans="1:13" x14ac:dyDescent="0.25">
      <c r="A39" s="46"/>
      <c r="B39" s="46"/>
      <c r="C39" s="46"/>
      <c r="D39" s="46"/>
      <c r="E39" s="39"/>
      <c r="F39" s="39" t="str">
        <f>Sheet1!H34</f>
        <v/>
      </c>
      <c r="G39" s="39" t="str">
        <f>Sheet1!L34</f>
        <v/>
      </c>
      <c r="H39" s="46"/>
      <c r="I39" s="2" t="str">
        <f t="shared" si="2"/>
        <v/>
      </c>
      <c r="J39" s="3" t="str">
        <f>IF(H39=0,"",+'Waste Analysis'!C$15)</f>
        <v/>
      </c>
      <c r="K39" s="3" t="str">
        <f t="shared" si="0"/>
        <v/>
      </c>
      <c r="L39" s="3" t="str">
        <f t="shared" si="3"/>
        <v/>
      </c>
      <c r="M39" s="2" t="str">
        <f t="shared" si="1"/>
        <v/>
      </c>
    </row>
    <row r="40" spans="1:13" x14ac:dyDescent="0.25">
      <c r="A40" s="46"/>
      <c r="B40" s="46"/>
      <c r="C40" s="46"/>
      <c r="D40" s="46"/>
      <c r="E40" s="39"/>
      <c r="F40" s="39" t="str">
        <f>Sheet1!H35</f>
        <v/>
      </c>
      <c r="G40" s="39" t="str">
        <f>Sheet1!L35</f>
        <v/>
      </c>
      <c r="H40" s="46"/>
      <c r="I40" s="2" t="str">
        <f t="shared" si="2"/>
        <v/>
      </c>
      <c r="J40" s="3" t="str">
        <f>IF(H40=0,"",+'Waste Analysis'!C$15)</f>
        <v/>
      </c>
      <c r="K40" s="3" t="str">
        <f t="shared" si="0"/>
        <v/>
      </c>
      <c r="L40" s="3" t="str">
        <f t="shared" si="3"/>
        <v/>
      </c>
      <c r="M40" s="2" t="str">
        <f t="shared" si="1"/>
        <v/>
      </c>
    </row>
    <row r="41" spans="1:13" x14ac:dyDescent="0.25">
      <c r="A41" s="46"/>
      <c r="B41" s="46"/>
      <c r="C41" s="46"/>
      <c r="D41" s="46"/>
      <c r="E41" s="39"/>
      <c r="F41" s="39" t="str">
        <f>Sheet1!H36</f>
        <v/>
      </c>
      <c r="G41" s="39" t="str">
        <f>Sheet1!L36</f>
        <v/>
      </c>
      <c r="H41" s="46"/>
      <c r="I41" s="2" t="str">
        <f t="shared" si="2"/>
        <v/>
      </c>
      <c r="J41" s="3" t="str">
        <f>IF(H41=0,"",+'Waste Analysis'!C$15)</f>
        <v/>
      </c>
      <c r="K41" s="3" t="str">
        <f t="shared" si="0"/>
        <v/>
      </c>
      <c r="L41" s="3" t="str">
        <f t="shared" si="3"/>
        <v/>
      </c>
      <c r="M41" s="2" t="str">
        <f t="shared" si="1"/>
        <v/>
      </c>
    </row>
    <row r="42" spans="1:13" x14ac:dyDescent="0.25">
      <c r="A42" s="46"/>
      <c r="B42" s="46"/>
      <c r="C42" s="46"/>
      <c r="D42" s="46"/>
      <c r="E42" s="39"/>
      <c r="F42" s="39" t="str">
        <f>Sheet1!H37</f>
        <v/>
      </c>
      <c r="G42" s="39" t="str">
        <f>Sheet1!L37</f>
        <v/>
      </c>
      <c r="H42" s="46"/>
      <c r="I42" s="2" t="str">
        <f t="shared" si="2"/>
        <v/>
      </c>
      <c r="J42" s="3" t="str">
        <f>IF(H42=0,"",+'Waste Analysis'!C$15)</f>
        <v/>
      </c>
      <c r="K42" s="3" t="str">
        <f t="shared" si="0"/>
        <v/>
      </c>
      <c r="L42" s="3" t="str">
        <f t="shared" si="3"/>
        <v/>
      </c>
      <c r="M42" s="2" t="str">
        <f t="shared" si="1"/>
        <v/>
      </c>
    </row>
    <row r="43" spans="1:13" x14ac:dyDescent="0.25">
      <c r="A43" s="46"/>
      <c r="B43" s="46"/>
      <c r="C43" s="46"/>
      <c r="D43" s="46"/>
      <c r="E43" s="39"/>
      <c r="F43" s="39" t="str">
        <f>Sheet1!H38</f>
        <v/>
      </c>
      <c r="G43" s="39" t="str">
        <f>Sheet1!L38</f>
        <v/>
      </c>
      <c r="H43" s="46"/>
      <c r="I43" s="2" t="str">
        <f t="shared" si="2"/>
        <v/>
      </c>
      <c r="J43" s="3" t="str">
        <f>IF(H43=0,"",+'Waste Analysis'!C$15)</f>
        <v/>
      </c>
      <c r="K43" s="3" t="str">
        <f t="shared" si="0"/>
        <v/>
      </c>
      <c r="L43" s="3" t="str">
        <f t="shared" si="3"/>
        <v/>
      </c>
      <c r="M43" s="2" t="str">
        <f t="shared" si="1"/>
        <v/>
      </c>
    </row>
    <row r="44" spans="1:13" x14ac:dyDescent="0.25">
      <c r="A44" s="46"/>
      <c r="B44" s="46"/>
      <c r="C44" s="46"/>
      <c r="D44" s="46"/>
      <c r="E44" s="39"/>
      <c r="F44" s="39" t="str">
        <f>Sheet1!H39</f>
        <v/>
      </c>
      <c r="G44" s="39" t="str">
        <f>Sheet1!L39</f>
        <v/>
      </c>
      <c r="H44" s="46"/>
      <c r="I44" s="2" t="str">
        <f t="shared" si="2"/>
        <v/>
      </c>
      <c r="J44" s="3" t="str">
        <f>IF(H44=0,"",+'Waste Analysis'!C$15)</f>
        <v/>
      </c>
      <c r="K44" s="3" t="str">
        <f t="shared" si="0"/>
        <v/>
      </c>
      <c r="L44" s="3" t="str">
        <f t="shared" si="3"/>
        <v/>
      </c>
      <c r="M44" s="2" t="str">
        <f t="shared" si="1"/>
        <v/>
      </c>
    </row>
    <row r="45" spans="1:13" x14ac:dyDescent="0.25">
      <c r="A45" s="46"/>
      <c r="B45" s="46"/>
      <c r="C45" s="46"/>
      <c r="D45" s="46"/>
      <c r="E45" s="39"/>
      <c r="F45" s="39" t="str">
        <f>Sheet1!H40</f>
        <v/>
      </c>
      <c r="G45" s="39" t="str">
        <f>Sheet1!L40</f>
        <v/>
      </c>
      <c r="H45" s="46"/>
      <c r="I45" s="2" t="str">
        <f t="shared" si="2"/>
        <v/>
      </c>
      <c r="J45" s="3" t="str">
        <f>IF(H45=0,"",+'Waste Analysis'!C$15)</f>
        <v/>
      </c>
      <c r="K45" s="3" t="str">
        <f t="shared" si="0"/>
        <v/>
      </c>
      <c r="L45" s="3" t="str">
        <f t="shared" si="3"/>
        <v/>
      </c>
      <c r="M45" s="2" t="str">
        <f t="shared" si="1"/>
        <v/>
      </c>
    </row>
    <row r="46" spans="1:13" x14ac:dyDescent="0.25">
      <c r="A46" s="46"/>
      <c r="B46" s="46"/>
      <c r="C46" s="46"/>
      <c r="D46" s="46"/>
      <c r="E46" s="39"/>
      <c r="F46" s="39" t="str">
        <f>Sheet1!H41</f>
        <v/>
      </c>
      <c r="G46" s="39" t="str">
        <f>Sheet1!L41</f>
        <v/>
      </c>
      <c r="H46" s="46"/>
      <c r="I46" s="2" t="str">
        <f t="shared" si="2"/>
        <v/>
      </c>
      <c r="J46" s="3" t="str">
        <f>IF(H46=0,"",+'Waste Analysis'!C$15)</f>
        <v/>
      </c>
      <c r="K46" s="3" t="str">
        <f t="shared" si="0"/>
        <v/>
      </c>
      <c r="L46" s="3" t="str">
        <f t="shared" si="3"/>
        <v/>
      </c>
      <c r="M46" s="2" t="str">
        <f t="shared" si="1"/>
        <v/>
      </c>
    </row>
    <row r="47" spans="1:13" x14ac:dyDescent="0.25">
      <c r="A47" s="46"/>
      <c r="B47" s="46"/>
      <c r="C47" s="46"/>
      <c r="D47" s="46"/>
      <c r="E47" s="39"/>
      <c r="F47" s="39" t="str">
        <f>Sheet1!H42</f>
        <v/>
      </c>
      <c r="G47" s="39" t="str">
        <f>Sheet1!L42</f>
        <v/>
      </c>
      <c r="H47" s="46"/>
      <c r="I47" s="2" t="str">
        <f t="shared" si="2"/>
        <v/>
      </c>
      <c r="J47" s="3" t="str">
        <f>IF(H47=0,"",+'Waste Analysis'!C$15)</f>
        <v/>
      </c>
      <c r="K47" s="3" t="str">
        <f t="shared" si="0"/>
        <v/>
      </c>
      <c r="L47" s="3" t="str">
        <f t="shared" si="3"/>
        <v/>
      </c>
      <c r="M47" s="2" t="str">
        <f t="shared" si="1"/>
        <v/>
      </c>
    </row>
    <row r="48" spans="1:13" x14ac:dyDescent="0.25">
      <c r="A48" s="46"/>
      <c r="B48" s="46"/>
      <c r="C48" s="46"/>
      <c r="D48" s="46"/>
      <c r="E48" s="39"/>
      <c r="F48" s="39" t="str">
        <f>Sheet1!H43</f>
        <v/>
      </c>
      <c r="G48" s="39" t="str">
        <f>Sheet1!L43</f>
        <v/>
      </c>
      <c r="H48" s="46"/>
      <c r="I48" s="2" t="str">
        <f t="shared" si="2"/>
        <v/>
      </c>
      <c r="J48" s="3" t="str">
        <f>IF(H48=0,"",+'Waste Analysis'!C$15)</f>
        <v/>
      </c>
      <c r="K48" s="3" t="str">
        <f t="shared" si="0"/>
        <v/>
      </c>
      <c r="L48" s="3" t="str">
        <f t="shared" si="3"/>
        <v/>
      </c>
      <c r="M48" s="2" t="str">
        <f t="shared" si="1"/>
        <v/>
      </c>
    </row>
    <row r="49" spans="1:13" x14ac:dyDescent="0.25">
      <c r="A49" s="46"/>
      <c r="B49" s="46"/>
      <c r="C49" s="46"/>
      <c r="D49" s="46"/>
      <c r="E49" s="39"/>
      <c r="F49" s="39" t="str">
        <f>Sheet1!H44</f>
        <v/>
      </c>
      <c r="G49" s="39" t="str">
        <f>Sheet1!L44</f>
        <v/>
      </c>
      <c r="H49" s="46"/>
      <c r="I49" s="2" t="str">
        <f t="shared" si="2"/>
        <v/>
      </c>
      <c r="J49" s="3" t="str">
        <f>IF(H49=0,"",+'Waste Analysis'!C$15)</f>
        <v/>
      </c>
      <c r="K49" s="3" t="str">
        <f t="shared" si="0"/>
        <v/>
      </c>
      <c r="L49" s="3" t="str">
        <f t="shared" si="3"/>
        <v/>
      </c>
      <c r="M49" s="2" t="str">
        <f t="shared" si="1"/>
        <v/>
      </c>
    </row>
    <row r="50" spans="1:13" x14ac:dyDescent="0.25">
      <c r="A50" s="46"/>
      <c r="B50" s="46"/>
      <c r="C50" s="46"/>
      <c r="D50" s="46"/>
      <c r="E50" s="39"/>
      <c r="F50" s="39" t="str">
        <f>Sheet1!H45</f>
        <v/>
      </c>
      <c r="G50" s="39" t="str">
        <f>Sheet1!L45</f>
        <v/>
      </c>
      <c r="H50" s="46"/>
      <c r="I50" s="2" t="str">
        <f t="shared" si="2"/>
        <v/>
      </c>
      <c r="J50" s="3" t="str">
        <f>IF(H50=0,"",+'Waste Analysis'!C$15)</f>
        <v/>
      </c>
      <c r="K50" s="3" t="str">
        <f t="shared" si="0"/>
        <v/>
      </c>
      <c r="L50" s="3" t="str">
        <f t="shared" si="3"/>
        <v/>
      </c>
      <c r="M50" s="2" t="str">
        <f t="shared" si="1"/>
        <v/>
      </c>
    </row>
    <row r="51" spans="1:13" x14ac:dyDescent="0.25">
      <c r="A51" s="46"/>
      <c r="B51" s="46"/>
      <c r="C51" s="46"/>
      <c r="D51" s="46"/>
      <c r="E51" s="39"/>
      <c r="F51" s="39" t="str">
        <f>Sheet1!H46</f>
        <v/>
      </c>
      <c r="G51" s="39" t="str">
        <f>Sheet1!L46</f>
        <v/>
      </c>
      <c r="H51" s="46"/>
      <c r="I51" s="2" t="str">
        <f t="shared" si="2"/>
        <v/>
      </c>
      <c r="J51" s="3" t="str">
        <f>IF(H51=0,"",+'Waste Analysis'!C$15)</f>
        <v/>
      </c>
      <c r="K51" s="3" t="str">
        <f t="shared" si="0"/>
        <v/>
      </c>
      <c r="L51" s="3" t="str">
        <f t="shared" si="3"/>
        <v/>
      </c>
      <c r="M51" s="2" t="str">
        <f t="shared" si="1"/>
        <v/>
      </c>
    </row>
    <row r="52" spans="1:13" x14ac:dyDescent="0.25">
      <c r="A52" s="46"/>
      <c r="B52" s="46"/>
      <c r="C52" s="46"/>
      <c r="D52" s="46"/>
      <c r="E52" s="39"/>
      <c r="F52" s="39" t="str">
        <f>Sheet1!H47</f>
        <v/>
      </c>
      <c r="G52" s="39" t="str">
        <f>Sheet1!L47</f>
        <v/>
      </c>
      <c r="H52" s="46"/>
      <c r="I52" s="2" t="str">
        <f t="shared" si="2"/>
        <v/>
      </c>
      <c r="J52" s="3" t="str">
        <f>IF(H52=0,"",+'Waste Analysis'!C$15)</f>
        <v/>
      </c>
      <c r="K52" s="3" t="str">
        <f t="shared" si="0"/>
        <v/>
      </c>
      <c r="L52" s="3" t="str">
        <f t="shared" si="3"/>
        <v/>
      </c>
      <c r="M52" s="2" t="str">
        <f t="shared" si="1"/>
        <v/>
      </c>
    </row>
    <row r="53" spans="1:13" x14ac:dyDescent="0.25">
      <c r="A53" s="46"/>
      <c r="B53" s="46"/>
      <c r="C53" s="46"/>
      <c r="D53" s="46"/>
      <c r="E53" s="39"/>
      <c r="F53" s="39" t="str">
        <f>Sheet1!H48</f>
        <v/>
      </c>
      <c r="G53" s="39" t="str">
        <f>Sheet1!L48</f>
        <v/>
      </c>
      <c r="H53" s="46"/>
      <c r="I53" s="2" t="str">
        <f t="shared" si="2"/>
        <v/>
      </c>
      <c r="J53" s="3" t="str">
        <f>IF(H53=0,"",+'Waste Analysis'!C$15)</f>
        <v/>
      </c>
      <c r="K53" s="3" t="str">
        <f t="shared" si="0"/>
        <v/>
      </c>
      <c r="L53" s="3" t="str">
        <f t="shared" si="3"/>
        <v/>
      </c>
      <c r="M53" s="2" t="str">
        <f t="shared" si="1"/>
        <v/>
      </c>
    </row>
    <row r="54" spans="1:13" x14ac:dyDescent="0.25">
      <c r="A54" s="46"/>
      <c r="B54" s="46"/>
      <c r="C54" s="46"/>
      <c r="D54" s="46"/>
      <c r="E54" s="39"/>
      <c r="F54" s="39" t="str">
        <f>Sheet1!H49</f>
        <v/>
      </c>
      <c r="G54" s="39" t="str">
        <f>Sheet1!L49</f>
        <v/>
      </c>
      <c r="H54" s="46"/>
      <c r="I54" s="2" t="str">
        <f t="shared" si="2"/>
        <v/>
      </c>
      <c r="J54" s="3" t="str">
        <f>IF(H54=0,"",+'Waste Analysis'!C$15)</f>
        <v/>
      </c>
      <c r="K54" s="3" t="str">
        <f t="shared" si="0"/>
        <v/>
      </c>
      <c r="L54" s="3" t="str">
        <f t="shared" si="3"/>
        <v/>
      </c>
      <c r="M54" s="2" t="str">
        <f t="shared" si="1"/>
        <v/>
      </c>
    </row>
    <row r="55" spans="1:13" x14ac:dyDescent="0.25">
      <c r="A55" s="46"/>
      <c r="B55" s="46"/>
      <c r="C55" s="46"/>
      <c r="D55" s="46"/>
      <c r="E55" s="39"/>
      <c r="F55" s="39" t="str">
        <f>Sheet1!H50</f>
        <v/>
      </c>
      <c r="G55" s="39" t="str">
        <f>Sheet1!L50</f>
        <v/>
      </c>
      <c r="H55" s="46"/>
      <c r="I55" s="2" t="str">
        <f t="shared" si="2"/>
        <v/>
      </c>
      <c r="J55" s="3" t="str">
        <f>IF(H55=0,"",+'Waste Analysis'!C$15)</f>
        <v/>
      </c>
      <c r="K55" s="3" t="str">
        <f t="shared" si="0"/>
        <v/>
      </c>
      <c r="L55" s="3" t="str">
        <f t="shared" si="3"/>
        <v/>
      </c>
      <c r="M55" s="2" t="str">
        <f t="shared" si="1"/>
        <v/>
      </c>
    </row>
    <row r="56" spans="1:13" x14ac:dyDescent="0.25">
      <c r="A56" s="46"/>
      <c r="B56" s="46"/>
      <c r="C56" s="46"/>
      <c r="D56" s="46"/>
      <c r="E56" s="39"/>
      <c r="F56" s="39" t="str">
        <f>Sheet1!H51</f>
        <v/>
      </c>
      <c r="G56" s="39" t="str">
        <f>Sheet1!L51</f>
        <v/>
      </c>
      <c r="H56" s="46"/>
      <c r="I56" s="2" t="str">
        <f t="shared" si="2"/>
        <v/>
      </c>
      <c r="J56" s="3" t="str">
        <f>IF(H56=0,"",+'Waste Analysis'!C$15)</f>
        <v/>
      </c>
      <c r="K56" s="3" t="str">
        <f t="shared" si="0"/>
        <v/>
      </c>
      <c r="L56" s="3" t="str">
        <f t="shared" si="3"/>
        <v/>
      </c>
      <c r="M56" s="2" t="str">
        <f t="shared" si="1"/>
        <v/>
      </c>
    </row>
    <row r="57" spans="1:13" x14ac:dyDescent="0.25">
      <c r="A57" s="46"/>
      <c r="B57" s="46"/>
      <c r="C57" s="46"/>
      <c r="D57" s="46"/>
      <c r="E57" s="39"/>
      <c r="F57" s="39" t="str">
        <f>Sheet1!H52</f>
        <v/>
      </c>
      <c r="G57" s="39" t="str">
        <f>Sheet1!L52</f>
        <v/>
      </c>
      <c r="H57" s="46"/>
      <c r="I57" s="2" t="str">
        <f t="shared" si="2"/>
        <v/>
      </c>
      <c r="J57" s="3" t="str">
        <f>IF(H57=0,"",+'Waste Analysis'!C$15)</f>
        <v/>
      </c>
      <c r="K57" s="3" t="str">
        <f t="shared" si="0"/>
        <v/>
      </c>
      <c r="L57" s="3" t="str">
        <f t="shared" si="3"/>
        <v/>
      </c>
      <c r="M57" s="2" t="str">
        <f t="shared" si="1"/>
        <v/>
      </c>
    </row>
    <row r="58" spans="1:13" x14ac:dyDescent="0.25">
      <c r="A58" s="46"/>
      <c r="B58" s="46"/>
      <c r="C58" s="46"/>
      <c r="D58" s="46"/>
      <c r="E58" s="39"/>
      <c r="F58" s="39" t="str">
        <f>Sheet1!H53</f>
        <v/>
      </c>
      <c r="G58" s="39" t="str">
        <f>Sheet1!L53</f>
        <v/>
      </c>
      <c r="H58" s="46"/>
      <c r="I58" s="2" t="str">
        <f t="shared" si="2"/>
        <v/>
      </c>
      <c r="J58" s="3" t="str">
        <f>IF(H58=0,"",+'Waste Analysis'!C$15)</f>
        <v/>
      </c>
      <c r="K58" s="3" t="str">
        <f t="shared" si="0"/>
        <v/>
      </c>
      <c r="L58" s="3" t="str">
        <f t="shared" si="3"/>
        <v/>
      </c>
      <c r="M58" s="2" t="str">
        <f t="shared" si="1"/>
        <v/>
      </c>
    </row>
    <row r="59" spans="1:13" x14ac:dyDescent="0.25">
      <c r="A59" s="46"/>
      <c r="B59" s="46"/>
      <c r="C59" s="46"/>
      <c r="D59" s="46"/>
      <c r="E59" s="39"/>
      <c r="F59" s="39" t="str">
        <f>Sheet1!H54</f>
        <v/>
      </c>
      <c r="G59" s="39" t="str">
        <f>Sheet1!L54</f>
        <v/>
      </c>
      <c r="H59" s="46"/>
      <c r="I59" s="2" t="str">
        <f t="shared" si="2"/>
        <v/>
      </c>
      <c r="J59" s="3" t="str">
        <f>IF(H59=0,"",+'Waste Analysis'!C$15)</f>
        <v/>
      </c>
      <c r="K59" s="3" t="str">
        <f t="shared" si="0"/>
        <v/>
      </c>
      <c r="L59" s="3" t="str">
        <f t="shared" si="3"/>
        <v/>
      </c>
      <c r="M59" s="2" t="str">
        <f t="shared" si="1"/>
        <v/>
      </c>
    </row>
    <row r="60" spans="1:13" x14ac:dyDescent="0.25">
      <c r="A60" s="46"/>
      <c r="B60" s="46"/>
      <c r="C60" s="46"/>
      <c r="D60" s="46"/>
      <c r="E60" s="39"/>
      <c r="F60" s="39" t="str">
        <f>Sheet1!H55</f>
        <v/>
      </c>
      <c r="G60" s="39" t="str">
        <f>Sheet1!L55</f>
        <v/>
      </c>
      <c r="H60" s="46"/>
      <c r="I60" s="2" t="str">
        <f t="shared" si="2"/>
        <v/>
      </c>
      <c r="J60" s="3" t="str">
        <f>IF(H60=0,"",+'Waste Analysis'!C$15)</f>
        <v/>
      </c>
      <c r="K60" s="3" t="str">
        <f t="shared" si="0"/>
        <v/>
      </c>
      <c r="L60" s="3" t="str">
        <f t="shared" si="3"/>
        <v/>
      </c>
      <c r="M60" s="2" t="str">
        <f t="shared" si="1"/>
        <v/>
      </c>
    </row>
    <row r="61" spans="1:13" x14ac:dyDescent="0.25">
      <c r="A61" s="46"/>
      <c r="B61" s="46"/>
      <c r="C61" s="46"/>
      <c r="D61" s="46"/>
      <c r="E61" s="39"/>
      <c r="F61" s="39" t="str">
        <f>Sheet1!H56</f>
        <v/>
      </c>
      <c r="G61" s="39" t="str">
        <f>Sheet1!L56</f>
        <v/>
      </c>
      <c r="H61" s="46"/>
      <c r="I61" s="2" t="str">
        <f t="shared" si="2"/>
        <v/>
      </c>
      <c r="J61" s="3" t="str">
        <f>IF(H61=0,"",+'Waste Analysis'!C$15)</f>
        <v/>
      </c>
      <c r="K61" s="3" t="str">
        <f t="shared" si="0"/>
        <v/>
      </c>
      <c r="L61" s="3" t="str">
        <f t="shared" si="3"/>
        <v/>
      </c>
      <c r="M61" s="2" t="str">
        <f t="shared" si="1"/>
        <v/>
      </c>
    </row>
    <row r="62" spans="1:13" x14ac:dyDescent="0.25">
      <c r="A62" s="46"/>
      <c r="B62" s="46"/>
      <c r="C62" s="46"/>
      <c r="D62" s="46"/>
      <c r="E62" s="39"/>
      <c r="F62" s="39" t="str">
        <f>Sheet1!H57</f>
        <v/>
      </c>
      <c r="G62" s="39" t="str">
        <f>Sheet1!L57</f>
        <v/>
      </c>
      <c r="H62" s="46"/>
      <c r="I62" s="2" t="str">
        <f t="shared" si="2"/>
        <v/>
      </c>
      <c r="J62" s="3" t="str">
        <f>IF(H62=0,"",+'Waste Analysis'!C$15)</f>
        <v/>
      </c>
      <c r="K62" s="3" t="str">
        <f t="shared" si="0"/>
        <v/>
      </c>
      <c r="L62" s="3" t="str">
        <f t="shared" si="3"/>
        <v/>
      </c>
      <c r="M62" s="2" t="str">
        <f t="shared" si="1"/>
        <v/>
      </c>
    </row>
    <row r="63" spans="1:13" x14ac:dyDescent="0.25">
      <c r="A63" s="46"/>
      <c r="B63" s="46"/>
      <c r="C63" s="46"/>
      <c r="D63" s="46"/>
      <c r="E63" s="39"/>
      <c r="F63" s="39" t="str">
        <f>Sheet1!H58</f>
        <v/>
      </c>
      <c r="G63" s="39" t="str">
        <f>Sheet1!L58</f>
        <v/>
      </c>
      <c r="H63" s="46"/>
      <c r="I63" s="2" t="str">
        <f t="shared" si="2"/>
        <v/>
      </c>
      <c r="J63" s="3" t="str">
        <f>IF(H63=0,"",+'Waste Analysis'!C$15)</f>
        <v/>
      </c>
      <c r="K63" s="3" t="str">
        <f t="shared" si="0"/>
        <v/>
      </c>
      <c r="L63" s="3" t="str">
        <f t="shared" si="3"/>
        <v/>
      </c>
      <c r="M63" s="2" t="str">
        <f t="shared" si="1"/>
        <v/>
      </c>
    </row>
    <row r="64" spans="1:13" x14ac:dyDescent="0.25">
      <c r="A64" s="46"/>
      <c r="B64" s="46"/>
      <c r="C64" s="46"/>
      <c r="D64" s="46"/>
      <c r="E64" s="39"/>
      <c r="F64" s="39" t="str">
        <f>Sheet1!H59</f>
        <v/>
      </c>
      <c r="G64" s="39" t="str">
        <f>Sheet1!L59</f>
        <v/>
      </c>
      <c r="H64" s="46"/>
      <c r="I64" s="2" t="str">
        <f t="shared" si="2"/>
        <v/>
      </c>
      <c r="J64" s="3" t="str">
        <f>IF(H64=0,"",+'Waste Analysis'!C$15)</f>
        <v/>
      </c>
      <c r="K64" s="3" t="str">
        <f t="shared" si="0"/>
        <v/>
      </c>
      <c r="L64" s="3" t="str">
        <f t="shared" si="3"/>
        <v/>
      </c>
      <c r="M64" s="2" t="str">
        <f t="shared" si="1"/>
        <v/>
      </c>
    </row>
    <row r="65" spans="1:13" x14ac:dyDescent="0.25">
      <c r="A65" s="46"/>
      <c r="B65" s="46"/>
      <c r="C65" s="46"/>
      <c r="D65" s="46"/>
      <c r="E65" s="39"/>
      <c r="F65" s="39" t="str">
        <f>Sheet1!H60</f>
        <v/>
      </c>
      <c r="G65" s="39" t="str">
        <f>Sheet1!L60</f>
        <v/>
      </c>
      <c r="H65" s="46"/>
      <c r="I65" s="2" t="str">
        <f t="shared" si="2"/>
        <v/>
      </c>
      <c r="J65" s="3" t="str">
        <f>IF(H65=0,"",+'Waste Analysis'!C$15)</f>
        <v/>
      </c>
      <c r="K65" s="3" t="str">
        <f t="shared" si="0"/>
        <v/>
      </c>
      <c r="L65" s="3" t="str">
        <f t="shared" si="3"/>
        <v/>
      </c>
      <c r="M65" s="2" t="str">
        <f t="shared" si="1"/>
        <v/>
      </c>
    </row>
    <row r="66" spans="1:13" x14ac:dyDescent="0.25">
      <c r="A66" s="46"/>
      <c r="B66" s="46"/>
      <c r="C66" s="46"/>
      <c r="D66" s="46"/>
      <c r="E66" s="39"/>
      <c r="F66" s="39" t="str">
        <f>Sheet1!H61</f>
        <v/>
      </c>
      <c r="G66" s="39" t="str">
        <f>Sheet1!L61</f>
        <v/>
      </c>
      <c r="H66" s="46"/>
      <c r="I66" s="2" t="str">
        <f t="shared" si="2"/>
        <v/>
      </c>
      <c r="J66" s="3" t="str">
        <f>IF(H66=0,"",+'Waste Analysis'!C$15)</f>
        <v/>
      </c>
      <c r="K66" s="3" t="str">
        <f t="shared" si="0"/>
        <v/>
      </c>
      <c r="L66" s="3" t="str">
        <f t="shared" si="3"/>
        <v/>
      </c>
      <c r="M66" s="2" t="str">
        <f t="shared" si="1"/>
        <v/>
      </c>
    </row>
    <row r="67" spans="1:13" x14ac:dyDescent="0.25">
      <c r="A67" s="46"/>
      <c r="B67" s="46"/>
      <c r="C67" s="46"/>
      <c r="D67" s="46"/>
      <c r="E67" s="39"/>
      <c r="F67" s="39" t="str">
        <f>Sheet1!H62</f>
        <v/>
      </c>
      <c r="G67" s="39" t="str">
        <f>Sheet1!L62</f>
        <v/>
      </c>
      <c r="H67" s="46"/>
      <c r="I67" s="2" t="str">
        <f t="shared" si="2"/>
        <v/>
      </c>
      <c r="J67" s="3" t="str">
        <f>IF(H67=0,"",+'Waste Analysis'!C$15)</f>
        <v/>
      </c>
      <c r="K67" s="3" t="str">
        <f t="shared" si="0"/>
        <v/>
      </c>
      <c r="L67" s="3" t="str">
        <f t="shared" si="3"/>
        <v/>
      </c>
      <c r="M67" s="2" t="str">
        <f t="shared" si="1"/>
        <v/>
      </c>
    </row>
    <row r="68" spans="1:13" x14ac:dyDescent="0.25">
      <c r="A68" s="46"/>
      <c r="B68" s="46"/>
      <c r="C68" s="46"/>
      <c r="D68" s="46"/>
      <c r="E68" s="39"/>
      <c r="F68" s="39" t="str">
        <f>Sheet1!H63</f>
        <v/>
      </c>
      <c r="G68" s="39" t="str">
        <f>Sheet1!L63</f>
        <v/>
      </c>
      <c r="H68" s="46"/>
      <c r="I68" s="2" t="str">
        <f t="shared" si="2"/>
        <v/>
      </c>
      <c r="J68" s="3" t="str">
        <f>IF(H68=0,"",+'Waste Analysis'!C$15)</f>
        <v/>
      </c>
      <c r="K68" s="3" t="str">
        <f t="shared" si="0"/>
        <v/>
      </c>
      <c r="L68" s="3" t="str">
        <f t="shared" si="3"/>
        <v/>
      </c>
      <c r="M68" s="2" t="str">
        <f t="shared" si="1"/>
        <v/>
      </c>
    </row>
    <row r="69" spans="1:13" x14ac:dyDescent="0.25">
      <c r="A69" s="46"/>
      <c r="B69" s="46"/>
      <c r="C69" s="46"/>
      <c r="D69" s="46"/>
      <c r="E69" s="39"/>
      <c r="F69" s="39" t="str">
        <f>Sheet1!H64</f>
        <v/>
      </c>
      <c r="G69" s="39" t="str">
        <f>Sheet1!L64</f>
        <v/>
      </c>
      <c r="H69" s="46"/>
      <c r="I69" s="2" t="str">
        <f t="shared" si="2"/>
        <v/>
      </c>
      <c r="J69" s="3" t="str">
        <f>IF(H69=0,"",+'Waste Analysis'!C$15)</f>
        <v/>
      </c>
      <c r="K69" s="3" t="str">
        <f t="shared" si="0"/>
        <v/>
      </c>
      <c r="L69" s="3" t="str">
        <f t="shared" si="3"/>
        <v/>
      </c>
      <c r="M69" s="2" t="str">
        <f t="shared" si="1"/>
        <v/>
      </c>
    </row>
  </sheetData>
  <sheetProtection algorithmName="SHA-512" hashValue="oJE+wbAtJbopAzWs39oBI+yBJmhGVGl9UFJYvdkHxIfB4EFqY8HNAoKlZMVLfi+ybIlxfnyGof7dJ19K1AZiPA==" saltValue="DSRPq5/mR0JLQ+uZzRTwFw==" spinCount="100000" sheet="1" objects="1" scenarios="1"/>
  <mergeCells count="1">
    <mergeCell ref="A3:L3"/>
  </mergeCells>
  <phoneticPr fontId="12" type="noConversion"/>
  <printOptions horizontalCentered="1"/>
  <pageMargins left="0.75" right="0.75" top="1" bottom="1" header="0.5" footer="0.5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3:K98"/>
  <sheetViews>
    <sheetView workbookViewId="0">
      <selection activeCell="I9" sqref="I9"/>
    </sheetView>
  </sheetViews>
  <sheetFormatPr defaultRowHeight="13.2" x14ac:dyDescent="0.25"/>
  <cols>
    <col min="1" max="2" width="12.109375" style="24" customWidth="1"/>
    <col min="3" max="3" width="10.44140625" customWidth="1"/>
    <col min="4" max="4" width="14.6640625" customWidth="1"/>
    <col min="5" max="5" width="12.88671875" customWidth="1"/>
    <col min="6" max="6" width="13.33203125" customWidth="1"/>
    <col min="7" max="7" width="13.33203125" style="11" customWidth="1"/>
    <col min="8" max="8" width="12.6640625" style="24" customWidth="1"/>
    <col min="9" max="9" width="13.109375" customWidth="1"/>
  </cols>
  <sheetData>
    <row r="3" spans="1:11" ht="22.8" x14ac:dyDescent="0.4">
      <c r="A3" s="61" t="s">
        <v>42</v>
      </c>
      <c r="B3" s="61"/>
      <c r="C3" s="61"/>
      <c r="D3" s="61"/>
      <c r="E3" s="61"/>
      <c r="F3" s="61"/>
      <c r="G3" s="61"/>
      <c r="H3" s="61"/>
      <c r="I3" s="61"/>
    </row>
    <row r="4" spans="1:11" x14ac:dyDescent="0.25">
      <c r="A4" s="31"/>
      <c r="B4" s="31"/>
      <c r="C4" s="2"/>
      <c r="D4" s="2"/>
      <c r="E4" s="2"/>
      <c r="F4" s="2"/>
      <c r="G4" s="3"/>
      <c r="H4" s="31"/>
      <c r="I4" s="2"/>
      <c r="J4" s="2"/>
      <c r="K4" s="2"/>
    </row>
    <row r="5" spans="1:11" ht="25.5" customHeight="1" x14ac:dyDescent="0.25">
      <c r="A5" s="34" t="s">
        <v>44</v>
      </c>
      <c r="B5" s="18" t="s">
        <v>70</v>
      </c>
      <c r="C5" s="18" t="s">
        <v>29</v>
      </c>
      <c r="D5" s="18" t="s">
        <v>45</v>
      </c>
      <c r="E5" s="18" t="s">
        <v>46</v>
      </c>
      <c r="F5" s="18" t="s">
        <v>47</v>
      </c>
      <c r="G5" s="19" t="s">
        <v>48</v>
      </c>
      <c r="H5" s="34" t="s">
        <v>49</v>
      </c>
      <c r="I5" s="18" t="s">
        <v>50</v>
      </c>
      <c r="J5" s="17"/>
      <c r="K5" s="17"/>
    </row>
    <row r="6" spans="1:11" x14ac:dyDescent="0.25">
      <c r="A6" s="44">
        <v>44627</v>
      </c>
      <c r="B6" s="31">
        <f>IF(Nitrogen!H6=0,"",+Nitrogen!A6)</f>
        <v>3651</v>
      </c>
      <c r="C6" s="31">
        <f>IF(Nitrogen!H6=0,"",+Nitrogen!B6)</f>
        <v>4</v>
      </c>
      <c r="D6" s="3">
        <f>IF(Nitrogen!H6=0,"",+'Waste Analysis'!C$25)</f>
        <v>32.030844296174173</v>
      </c>
      <c r="E6" s="3">
        <f>IF(Nitrogen!H6=0,"",+Nitrogen!L6)</f>
        <v>0.42937212551510379</v>
      </c>
      <c r="F6" s="2">
        <f>IF(Nitrogen!H6=0,"",6.297)</f>
        <v>6.2969999999999997</v>
      </c>
      <c r="G6" s="3">
        <f>IF(Nitrogen!H6=0,"",D6*E6*F6)</f>
        <v>86.603596239104874</v>
      </c>
      <c r="H6" s="57">
        <v>140</v>
      </c>
      <c r="I6" s="3">
        <f>IF(Nitrogen!H6=0,"",G6+H6)</f>
        <v>226.60359623910489</v>
      </c>
      <c r="J6" s="2"/>
      <c r="K6" s="2"/>
    </row>
    <row r="7" spans="1:11" x14ac:dyDescent="0.25">
      <c r="A7" s="44">
        <v>44627</v>
      </c>
      <c r="B7" s="31">
        <f>IF(Nitrogen!H7=0,"",+Nitrogen!A8)</f>
        <v>3656</v>
      </c>
      <c r="C7" s="31">
        <v>2</v>
      </c>
      <c r="D7" s="3">
        <f>IF(Nitrogen!H7=0,"",+'Waste Analysis'!C$25)</f>
        <v>32.030844296174173</v>
      </c>
      <c r="E7" s="3">
        <f>IF(Nitrogen!H7=0,"",+Nitrogen!L7)</f>
        <v>0.42937212551510373</v>
      </c>
      <c r="F7" s="2">
        <f>IF(Nitrogen!H7=0,"",6.297)</f>
        <v>6.2969999999999997</v>
      </c>
      <c r="G7" s="3">
        <f>IF(Nitrogen!H7=0,"",D7*E7*F7)</f>
        <v>86.60359623910486</v>
      </c>
      <c r="H7" s="57">
        <v>140</v>
      </c>
      <c r="I7" s="3">
        <f>IF(Nitrogen!H7=0,"",G7+H7)</f>
        <v>226.60359623910486</v>
      </c>
      <c r="J7" s="2"/>
      <c r="K7" s="2"/>
    </row>
    <row r="8" spans="1:11" x14ac:dyDescent="0.25">
      <c r="A8" s="43"/>
      <c r="B8" s="31">
        <v>3656</v>
      </c>
      <c r="C8" s="31">
        <v>3</v>
      </c>
      <c r="D8" s="45">
        <f>IF(Nitrogen!H8=0,"",+'Waste Analysis'!C$25)</f>
        <v>32.030844296174173</v>
      </c>
      <c r="E8" s="45">
        <f>IF(Nitrogen!H8=0,"",+Nitrogen!L8)</f>
        <v>0</v>
      </c>
      <c r="F8" s="31">
        <f>IF(Nitrogen!H8=0,"",6.297)</f>
        <v>6.2969999999999997</v>
      </c>
      <c r="G8" s="45">
        <f>IF(Nitrogen!H8=0,"",D8*E8*F8)</f>
        <v>0</v>
      </c>
      <c r="H8" s="32">
        <v>140</v>
      </c>
      <c r="I8" s="3">
        <f>IF(Nitrogen!H8=0,"",G8+H8)</f>
        <v>140</v>
      </c>
      <c r="J8" s="2"/>
      <c r="K8" s="2"/>
    </row>
    <row r="9" spans="1:11" x14ac:dyDescent="0.25">
      <c r="A9" s="39"/>
      <c r="B9" s="31">
        <f>IF(Nitrogen!H9=0,"",+Nitrogen!A9)</f>
        <v>3656</v>
      </c>
      <c r="C9" s="31">
        <v>4</v>
      </c>
      <c r="D9" s="45">
        <f>IF(Nitrogen!H9=0,"",+'Waste Analysis'!C$25)</f>
        <v>32.030844296174173</v>
      </c>
      <c r="E9" s="45">
        <f>IF(Nitrogen!H9=0,"",+Nitrogen!L9)</f>
        <v>0</v>
      </c>
      <c r="F9" s="31">
        <f>IF(Nitrogen!H9=0,"",6.297)</f>
        <v>6.2969999999999997</v>
      </c>
      <c r="G9" s="45">
        <f>IF(Nitrogen!H9=0,"",D9*E9*F9)</f>
        <v>0</v>
      </c>
      <c r="H9" s="32">
        <v>140</v>
      </c>
      <c r="I9" s="3">
        <f>IF(Nitrogen!H9=0,"",G9+H9)</f>
        <v>140</v>
      </c>
      <c r="J9" s="2"/>
      <c r="K9" s="2"/>
    </row>
    <row r="10" spans="1:11" x14ac:dyDescent="0.25">
      <c r="A10" s="39"/>
      <c r="B10" s="31">
        <f>IF(Nitrogen!H10=0,"",+Nitrogen!A10)</f>
        <v>3656</v>
      </c>
      <c r="C10" s="31">
        <f>IF(Nitrogen!H10=0,"",+Nitrogen!B10)</f>
        <v>5</v>
      </c>
      <c r="D10" s="45">
        <f>IF(Nitrogen!H10=0,"",+'Waste Analysis'!C$25)</f>
        <v>32.030844296174173</v>
      </c>
      <c r="E10" s="45">
        <f>IF(Nitrogen!H10=0,"",+Nitrogen!L10)</f>
        <v>0</v>
      </c>
      <c r="F10" s="31">
        <f>IF(Nitrogen!H10=0,"",6.297)</f>
        <v>6.2969999999999997</v>
      </c>
      <c r="G10" s="45">
        <f>IF(Nitrogen!H10=0,"",D10*E10*F10)</f>
        <v>0</v>
      </c>
      <c r="H10" s="32">
        <v>140</v>
      </c>
      <c r="I10" s="3">
        <f>IF(Nitrogen!H10=0,"",G10+H10)</f>
        <v>140</v>
      </c>
      <c r="J10" s="2"/>
      <c r="K10" s="2"/>
    </row>
    <row r="11" spans="1:11" x14ac:dyDescent="0.25">
      <c r="A11" s="39"/>
      <c r="B11" s="31" t="str">
        <f>IF(Nitrogen!H11=0,"",+Nitrogen!A11)</f>
        <v/>
      </c>
      <c r="C11" s="31" t="str">
        <f>IF(Nitrogen!H11=0,"",+Nitrogen!B11)</f>
        <v/>
      </c>
      <c r="D11" s="45" t="str">
        <f>IF(Nitrogen!H11=0,"",+'Waste Analysis'!C$25)</f>
        <v/>
      </c>
      <c r="E11" s="45" t="str">
        <f>IF(Nitrogen!H11=0,"",+Nitrogen!L11)</f>
        <v/>
      </c>
      <c r="F11" s="31" t="str">
        <f>IF(Nitrogen!H11=0,"",6.297)</f>
        <v/>
      </c>
      <c r="G11" s="45" t="str">
        <f>IF(Nitrogen!H11=0,"",D11*E11*F11)</f>
        <v/>
      </c>
      <c r="H11" s="39"/>
      <c r="I11" s="3" t="str">
        <f>IF(Nitrogen!H11=0,"",G11+H11)</f>
        <v/>
      </c>
      <c r="J11" s="2"/>
      <c r="K11" s="2"/>
    </row>
    <row r="12" spans="1:11" x14ac:dyDescent="0.25">
      <c r="A12" s="39"/>
      <c r="B12" s="31" t="str">
        <f>IF(Nitrogen!H12=0,"",+Nitrogen!A12)</f>
        <v/>
      </c>
      <c r="C12" s="31" t="str">
        <f>IF(Nitrogen!H12=0,"",+Nitrogen!B12)</f>
        <v/>
      </c>
      <c r="D12" s="45" t="str">
        <f>IF(Nitrogen!H12=0,"",+'Waste Analysis'!C$25)</f>
        <v/>
      </c>
      <c r="E12" s="45" t="str">
        <f>IF(Nitrogen!H12=0,"",+Nitrogen!L12)</f>
        <v/>
      </c>
      <c r="F12" s="31" t="str">
        <f>IF(Nitrogen!H12=0,"",6.297)</f>
        <v/>
      </c>
      <c r="G12" s="45" t="str">
        <f>IF(Nitrogen!H12=0,"",D12*E12*F12)</f>
        <v/>
      </c>
      <c r="H12" s="39"/>
      <c r="I12" s="3" t="str">
        <f>IF(Nitrogen!H12=0,"",G12+H12)</f>
        <v/>
      </c>
      <c r="J12" s="2"/>
      <c r="K12" s="2"/>
    </row>
    <row r="13" spans="1:11" x14ac:dyDescent="0.25">
      <c r="A13" s="39"/>
      <c r="B13" s="31" t="str">
        <f>IF(Nitrogen!H13=0,"",+Nitrogen!A13)</f>
        <v/>
      </c>
      <c r="C13" s="31" t="str">
        <f>IF(Nitrogen!H13=0,"",+Nitrogen!B13)</f>
        <v/>
      </c>
      <c r="D13" s="45" t="str">
        <f>IF(Nitrogen!H13=0,"",+'Waste Analysis'!C$25)</f>
        <v/>
      </c>
      <c r="E13" s="45" t="str">
        <f>IF(Nitrogen!H13=0,"",+Nitrogen!L13)</f>
        <v/>
      </c>
      <c r="F13" s="31" t="str">
        <f>IF(Nitrogen!H13=0,"",6.297)</f>
        <v/>
      </c>
      <c r="G13" s="45" t="str">
        <f>IF(Nitrogen!H13=0,"",D13*E13*F13)</f>
        <v/>
      </c>
      <c r="H13" s="39"/>
      <c r="I13" s="3" t="str">
        <f>IF(Nitrogen!H13=0,"",G13+H13)</f>
        <v/>
      </c>
      <c r="J13" s="2"/>
      <c r="K13" s="2"/>
    </row>
    <row r="14" spans="1:11" x14ac:dyDescent="0.25">
      <c r="A14" s="39"/>
      <c r="B14" s="31" t="e">
        <f>IF(Nitrogen!#REF!=0,"",+Nitrogen!A14)</f>
        <v>#REF!</v>
      </c>
      <c r="C14" s="31" t="e">
        <f>IF(Nitrogen!#REF!=0,"",+Nitrogen!B14)</f>
        <v>#REF!</v>
      </c>
      <c r="D14" s="45" t="e">
        <f>IF(Nitrogen!#REF!=0,"",+'Waste Analysis'!C$25)</f>
        <v>#REF!</v>
      </c>
      <c r="E14" s="45" t="e">
        <f>IF(Nitrogen!#REF!=0,"",+Nitrogen!L14)</f>
        <v>#REF!</v>
      </c>
      <c r="F14" s="31" t="e">
        <f>IF(Nitrogen!#REF!=0,"",6.297)</f>
        <v>#REF!</v>
      </c>
      <c r="G14" s="45" t="e">
        <f>IF(Nitrogen!#REF!=0,"",D14*E14*F14)</f>
        <v>#REF!</v>
      </c>
      <c r="H14" s="39"/>
      <c r="I14" s="3" t="e">
        <f>IF(Nitrogen!#REF!=0,"",G14+H14)</f>
        <v>#REF!</v>
      </c>
      <c r="J14" s="2"/>
      <c r="K14" s="2"/>
    </row>
    <row r="15" spans="1:11" x14ac:dyDescent="0.25">
      <c r="A15" s="39"/>
      <c r="B15" s="31" t="e">
        <f>IF(Nitrogen!#REF!=0,"",+Nitrogen!A15)</f>
        <v>#REF!</v>
      </c>
      <c r="C15" s="31" t="e">
        <f>IF(Nitrogen!#REF!=0,"",+Nitrogen!B15)</f>
        <v>#REF!</v>
      </c>
      <c r="D15" s="45" t="e">
        <f>IF(Nitrogen!#REF!=0,"",+'Waste Analysis'!C$25)</f>
        <v>#REF!</v>
      </c>
      <c r="E15" s="45" t="e">
        <f>IF(Nitrogen!#REF!=0,"",+Nitrogen!L15)</f>
        <v>#REF!</v>
      </c>
      <c r="F15" s="31" t="e">
        <f>IF(Nitrogen!#REF!=0,"",6.297)</f>
        <v>#REF!</v>
      </c>
      <c r="G15" s="45" t="e">
        <f>IF(Nitrogen!#REF!=0,"",D15*E15*F15)</f>
        <v>#REF!</v>
      </c>
      <c r="H15" s="39"/>
      <c r="I15" s="3" t="e">
        <f>IF(Nitrogen!#REF!=0,"",G15+H15)</f>
        <v>#REF!</v>
      </c>
      <c r="J15" s="2"/>
      <c r="K15" s="2"/>
    </row>
    <row r="16" spans="1:11" x14ac:dyDescent="0.25">
      <c r="A16" s="39"/>
      <c r="B16" s="31" t="e">
        <f>IF(Nitrogen!#REF!=0,"",+Nitrogen!A16)</f>
        <v>#REF!</v>
      </c>
      <c r="C16" s="31" t="e">
        <f>IF(Nitrogen!#REF!=0,"",+Nitrogen!B16)</f>
        <v>#REF!</v>
      </c>
      <c r="D16" s="45" t="e">
        <f>IF(Nitrogen!#REF!=0,"",+'Waste Analysis'!C$25)</f>
        <v>#REF!</v>
      </c>
      <c r="E16" s="45" t="e">
        <f>IF(Nitrogen!#REF!=0,"",+Nitrogen!L16)</f>
        <v>#REF!</v>
      </c>
      <c r="F16" s="31" t="e">
        <f>IF(Nitrogen!#REF!=0,"",6.297)</f>
        <v>#REF!</v>
      </c>
      <c r="G16" s="45" t="e">
        <f>IF(Nitrogen!#REF!=0,"",D16*E16*F16)</f>
        <v>#REF!</v>
      </c>
      <c r="H16" s="39"/>
      <c r="I16" s="3" t="e">
        <f>IF(Nitrogen!#REF!=0,"",G16+H16)</f>
        <v>#REF!</v>
      </c>
      <c r="J16" s="2"/>
      <c r="K16" s="2"/>
    </row>
    <row r="17" spans="1:11" x14ac:dyDescent="0.25">
      <c r="A17" s="39"/>
      <c r="B17" s="31" t="e">
        <f>IF(Nitrogen!#REF!=0,"",+Nitrogen!A17)</f>
        <v>#REF!</v>
      </c>
      <c r="C17" s="31" t="e">
        <f>IF(Nitrogen!#REF!=0,"",+Nitrogen!B17)</f>
        <v>#REF!</v>
      </c>
      <c r="D17" s="45" t="e">
        <f>IF(Nitrogen!#REF!=0,"",+'Waste Analysis'!C$25)</f>
        <v>#REF!</v>
      </c>
      <c r="E17" s="45" t="e">
        <f>IF(Nitrogen!#REF!=0,"",+Nitrogen!L17)</f>
        <v>#REF!</v>
      </c>
      <c r="F17" s="31" t="e">
        <f>IF(Nitrogen!#REF!=0,"",6.297)</f>
        <v>#REF!</v>
      </c>
      <c r="G17" s="45" t="e">
        <f>IF(Nitrogen!#REF!=0,"",D17*E17*F17)</f>
        <v>#REF!</v>
      </c>
      <c r="H17" s="39"/>
      <c r="I17" s="3" t="e">
        <f>IF(Nitrogen!#REF!=0,"",G17+H17)</f>
        <v>#REF!</v>
      </c>
      <c r="J17" s="2"/>
      <c r="K17" s="2"/>
    </row>
    <row r="18" spans="1:11" x14ac:dyDescent="0.25">
      <c r="A18" s="39"/>
      <c r="B18" s="31" t="e">
        <f>IF(Nitrogen!#REF!=0,"",+Nitrogen!A18)</f>
        <v>#REF!</v>
      </c>
      <c r="C18" s="31" t="e">
        <f>IF(Nitrogen!#REF!=0,"",+Nitrogen!B18)</f>
        <v>#REF!</v>
      </c>
      <c r="D18" s="45" t="e">
        <f>IF(Nitrogen!#REF!=0,"",+'Waste Analysis'!C$25)</f>
        <v>#REF!</v>
      </c>
      <c r="E18" s="45" t="e">
        <f>IF(Nitrogen!#REF!=0,"",+Nitrogen!L18)</f>
        <v>#REF!</v>
      </c>
      <c r="F18" s="31" t="e">
        <f>IF(Nitrogen!#REF!=0,"",6.297)</f>
        <v>#REF!</v>
      </c>
      <c r="G18" s="45" t="e">
        <f>IF(Nitrogen!#REF!=0,"",D18*E18*F18)</f>
        <v>#REF!</v>
      </c>
      <c r="H18" s="39"/>
      <c r="I18" s="3" t="e">
        <f>IF(Nitrogen!#REF!=0,"",G18+H18)</f>
        <v>#REF!</v>
      </c>
      <c r="J18" s="2"/>
      <c r="K18" s="2"/>
    </row>
    <row r="19" spans="1:11" x14ac:dyDescent="0.25">
      <c r="A19" s="39"/>
      <c r="B19" s="31" t="str">
        <f>IF(Nitrogen!H19=0,"",+Nitrogen!A19)</f>
        <v/>
      </c>
      <c r="C19" s="31" t="str">
        <f>IF(Nitrogen!H19=0,"",+Nitrogen!B19)</f>
        <v/>
      </c>
      <c r="D19" s="45" t="str">
        <f>IF(Nitrogen!H19=0,"",+'Waste Analysis'!C$25)</f>
        <v/>
      </c>
      <c r="E19" s="45" t="str">
        <f>IF(Nitrogen!H19=0,"",+Nitrogen!L19)</f>
        <v/>
      </c>
      <c r="F19" s="31" t="str">
        <f>IF(Nitrogen!H19=0,"",6.297)</f>
        <v/>
      </c>
      <c r="G19" s="45" t="str">
        <f>IF(Nitrogen!H19=0,"",D19*E19*F19)</f>
        <v/>
      </c>
      <c r="H19" s="39"/>
      <c r="I19" s="3" t="str">
        <f>IF(Nitrogen!H19=0,"",G19+H19)</f>
        <v/>
      </c>
      <c r="J19" s="2"/>
      <c r="K19" s="2"/>
    </row>
    <row r="20" spans="1:11" x14ac:dyDescent="0.25">
      <c r="A20" s="39"/>
      <c r="B20" s="31" t="str">
        <f>IF(Nitrogen!H20=0,"",+Nitrogen!A20)</f>
        <v/>
      </c>
      <c r="C20" s="31" t="str">
        <f>IF(Nitrogen!H20=0,"",+Nitrogen!B20)</f>
        <v/>
      </c>
      <c r="D20" s="45" t="str">
        <f>IF(Nitrogen!H20=0,"",+'Waste Analysis'!C$25)</f>
        <v/>
      </c>
      <c r="E20" s="45" t="str">
        <f>IF(Nitrogen!H20=0,"",+Nitrogen!L20)</f>
        <v/>
      </c>
      <c r="F20" s="31" t="str">
        <f>IF(Nitrogen!H20=0,"",6.297)</f>
        <v/>
      </c>
      <c r="G20" s="45" t="str">
        <f>IF(Nitrogen!H20=0,"",D20*E20*F20)</f>
        <v/>
      </c>
      <c r="H20" s="39"/>
      <c r="I20" s="3" t="str">
        <f>IF(Nitrogen!H20=0,"",G20+H20)</f>
        <v/>
      </c>
      <c r="J20" s="2"/>
      <c r="K20" s="2"/>
    </row>
    <row r="21" spans="1:11" x14ac:dyDescent="0.25">
      <c r="A21" s="39"/>
      <c r="B21" s="31" t="str">
        <f>IF(Nitrogen!H21=0,"",+Nitrogen!A21)</f>
        <v/>
      </c>
      <c r="C21" s="31" t="str">
        <f>IF(Nitrogen!H21=0,"",+Nitrogen!B21)</f>
        <v/>
      </c>
      <c r="D21" s="45" t="str">
        <f>IF(Nitrogen!H21=0,"",+'Waste Analysis'!C$25)</f>
        <v/>
      </c>
      <c r="E21" s="45" t="str">
        <f>IF(Nitrogen!H21=0,"",+Nitrogen!L21)</f>
        <v/>
      </c>
      <c r="F21" s="31" t="str">
        <f>IF(Nitrogen!H21=0,"",6.297)</f>
        <v/>
      </c>
      <c r="G21" s="45" t="str">
        <f>IF(Nitrogen!H21=0,"",D21*E21*F21)</f>
        <v/>
      </c>
      <c r="H21" s="39"/>
      <c r="I21" s="3" t="str">
        <f>IF(Nitrogen!H21=0,"",G21+H21)</f>
        <v/>
      </c>
      <c r="J21" s="2"/>
      <c r="K21" s="2"/>
    </row>
    <row r="22" spans="1:11" x14ac:dyDescent="0.25">
      <c r="A22" s="39"/>
      <c r="B22" s="31" t="str">
        <f>IF(Nitrogen!H22=0,"",+Nitrogen!A22)</f>
        <v/>
      </c>
      <c r="C22" s="31" t="str">
        <f>IF(Nitrogen!H22=0,"",+Nitrogen!B22)</f>
        <v/>
      </c>
      <c r="D22" s="45" t="str">
        <f>IF(Nitrogen!H22=0,"",+'Waste Analysis'!C$25)</f>
        <v/>
      </c>
      <c r="E22" s="45" t="str">
        <f>IF(Nitrogen!H22=0,"",+Nitrogen!L22)</f>
        <v/>
      </c>
      <c r="F22" s="31" t="str">
        <f>IF(Nitrogen!H22=0,"",6.297)</f>
        <v/>
      </c>
      <c r="G22" s="45" t="str">
        <f>IF(Nitrogen!H22=0,"",D22*E22*F22)</f>
        <v/>
      </c>
      <c r="H22" s="39"/>
      <c r="I22" s="3" t="str">
        <f>IF(Nitrogen!H22=0,"",G22+H22)</f>
        <v/>
      </c>
      <c r="J22" s="2"/>
      <c r="K22" s="2"/>
    </row>
    <row r="23" spans="1:11" x14ac:dyDescent="0.25">
      <c r="A23" s="39"/>
      <c r="B23" s="31" t="str">
        <f>IF(Nitrogen!H23=0,"",+Nitrogen!A23)</f>
        <v/>
      </c>
      <c r="C23" s="31" t="str">
        <f>IF(Nitrogen!H23=0,"",+Nitrogen!B23)</f>
        <v/>
      </c>
      <c r="D23" s="45" t="str">
        <f>IF(Nitrogen!H23=0,"",+'Waste Analysis'!C$25)</f>
        <v/>
      </c>
      <c r="E23" s="45" t="str">
        <f>IF(Nitrogen!H23=0,"",+Nitrogen!L23)</f>
        <v/>
      </c>
      <c r="F23" s="31" t="str">
        <f>IF(Nitrogen!H23=0,"",6.297)</f>
        <v/>
      </c>
      <c r="G23" s="45" t="str">
        <f>IF(Nitrogen!H23=0,"",D23*E23*F23)</f>
        <v/>
      </c>
      <c r="H23" s="39"/>
      <c r="I23" s="3" t="str">
        <f>IF(Nitrogen!H23=0,"",G23+H23)</f>
        <v/>
      </c>
      <c r="J23" s="2"/>
      <c r="K23" s="2"/>
    </row>
    <row r="24" spans="1:11" x14ac:dyDescent="0.25">
      <c r="A24" s="39"/>
      <c r="B24" s="31" t="str">
        <f>IF(Nitrogen!H24=0,"",+Nitrogen!A24)</f>
        <v/>
      </c>
      <c r="C24" s="31" t="str">
        <f>IF(Nitrogen!H24=0,"",+Nitrogen!B24)</f>
        <v/>
      </c>
      <c r="D24" s="45" t="str">
        <f>IF(Nitrogen!H24=0,"",+'Waste Analysis'!C$25)</f>
        <v/>
      </c>
      <c r="E24" s="45" t="str">
        <f>IF(Nitrogen!H24=0,"",+Nitrogen!L24)</f>
        <v/>
      </c>
      <c r="F24" s="31" t="str">
        <f>IF(Nitrogen!H24=0,"",6.297)</f>
        <v/>
      </c>
      <c r="G24" s="45" t="str">
        <f>IF(Nitrogen!H24=0,"",D24*E24*F24)</f>
        <v/>
      </c>
      <c r="H24" s="39"/>
      <c r="I24" s="3" t="str">
        <f>IF(Nitrogen!H24=0,"",G24+H24)</f>
        <v/>
      </c>
      <c r="J24" s="2"/>
      <c r="K24" s="2"/>
    </row>
    <row r="25" spans="1:11" x14ac:dyDescent="0.25">
      <c r="A25" s="39"/>
      <c r="B25" s="31" t="str">
        <f>IF(Nitrogen!H25=0,"",+Nitrogen!A25)</f>
        <v/>
      </c>
      <c r="C25" s="31" t="str">
        <f>IF(Nitrogen!H25=0,"",+Nitrogen!B25)</f>
        <v/>
      </c>
      <c r="D25" s="45" t="str">
        <f>IF(Nitrogen!H25=0,"",+'Waste Analysis'!C$25)</f>
        <v/>
      </c>
      <c r="E25" s="45" t="str">
        <f>IF(Nitrogen!H25=0,"",+Nitrogen!L25)</f>
        <v/>
      </c>
      <c r="F25" s="31" t="str">
        <f>IF(Nitrogen!H25=0,"",6.297)</f>
        <v/>
      </c>
      <c r="G25" s="45" t="str">
        <f>IF(Nitrogen!H25=0,"",D25*E25*F25)</f>
        <v/>
      </c>
      <c r="H25" s="39"/>
      <c r="I25" s="3" t="str">
        <f>IF(Nitrogen!H25=0,"",G25+H25)</f>
        <v/>
      </c>
      <c r="J25" s="2"/>
      <c r="K25" s="2"/>
    </row>
    <row r="26" spans="1:11" x14ac:dyDescent="0.25">
      <c r="A26" s="39"/>
      <c r="B26" s="31" t="str">
        <f>IF(Nitrogen!H26=0,"",+Nitrogen!A26)</f>
        <v/>
      </c>
      <c r="C26" s="31" t="str">
        <f>IF(Nitrogen!H26=0,"",+Nitrogen!B26)</f>
        <v/>
      </c>
      <c r="D26" s="45" t="str">
        <f>IF(Nitrogen!H26=0,"",+'Waste Analysis'!C$25)</f>
        <v/>
      </c>
      <c r="E26" s="45" t="str">
        <f>IF(Nitrogen!H26=0,"",+Nitrogen!L26)</f>
        <v/>
      </c>
      <c r="F26" s="31" t="str">
        <f>IF(Nitrogen!H26=0,"",6.297)</f>
        <v/>
      </c>
      <c r="G26" s="45" t="str">
        <f>IF(Nitrogen!H26=0,"",D26*E26*F26)</f>
        <v/>
      </c>
      <c r="H26" s="39"/>
      <c r="I26" s="3" t="str">
        <f>IF(Nitrogen!H26=0,"",G26+H26)</f>
        <v/>
      </c>
      <c r="J26" s="2"/>
      <c r="K26" s="2"/>
    </row>
    <row r="27" spans="1:11" x14ac:dyDescent="0.25">
      <c r="A27" s="46"/>
      <c r="B27" s="31" t="str">
        <f>IF(Nitrogen!H27=0,"",+Nitrogen!A27)</f>
        <v/>
      </c>
      <c r="C27" s="31" t="str">
        <f>IF(Nitrogen!H27=0,"",+Nitrogen!B27)</f>
        <v/>
      </c>
      <c r="D27" s="45" t="str">
        <f>IF(Nitrogen!H27=0,"",+'Waste Analysis'!C$25)</f>
        <v/>
      </c>
      <c r="E27" s="45" t="str">
        <f>IF(Nitrogen!H27=0,"",+Nitrogen!L27)</f>
        <v/>
      </c>
      <c r="F27" s="31" t="str">
        <f>IF(Nitrogen!H27=0,"",6.297)</f>
        <v/>
      </c>
      <c r="G27" s="45" t="str">
        <f>IF(Nitrogen!H27=0,"",D27*E27*F27)</f>
        <v/>
      </c>
      <c r="H27" s="46"/>
      <c r="I27" s="3" t="str">
        <f>IF(Nitrogen!H27=0,"",G27+H27)</f>
        <v/>
      </c>
    </row>
    <row r="28" spans="1:11" x14ac:dyDescent="0.25">
      <c r="A28" s="46"/>
      <c r="B28" s="31" t="str">
        <f>IF(Nitrogen!H28=0,"",+Nitrogen!A28)</f>
        <v/>
      </c>
      <c r="C28" s="31" t="str">
        <f>IF(Nitrogen!H28=0,"",+Nitrogen!B28)</f>
        <v/>
      </c>
      <c r="D28" s="45" t="str">
        <f>IF(Nitrogen!H28=0,"",+'Waste Analysis'!C$25)</f>
        <v/>
      </c>
      <c r="E28" s="45" t="str">
        <f>IF(Nitrogen!H28=0,"",+Nitrogen!L28)</f>
        <v/>
      </c>
      <c r="F28" s="31" t="str">
        <f>IF(Nitrogen!H28=0,"",6.297)</f>
        <v/>
      </c>
      <c r="G28" s="45" t="str">
        <f>IF(Nitrogen!H28=0,"",D28*E28*F28)</f>
        <v/>
      </c>
      <c r="H28" s="46"/>
      <c r="I28" s="3" t="str">
        <f>IF(Nitrogen!H28=0,"",G28+H28)</f>
        <v/>
      </c>
    </row>
    <row r="29" spans="1:11" x14ac:dyDescent="0.25">
      <c r="A29" s="46"/>
      <c r="B29" s="31" t="str">
        <f>IF(Nitrogen!H29=0,"",+Nitrogen!A29)</f>
        <v/>
      </c>
      <c r="C29" s="31" t="str">
        <f>IF(Nitrogen!H29=0,"",+Nitrogen!B29)</f>
        <v/>
      </c>
      <c r="D29" s="45" t="str">
        <f>IF(Nitrogen!H29=0,"",+'Waste Analysis'!C$25)</f>
        <v/>
      </c>
      <c r="E29" s="45" t="str">
        <f>IF(Nitrogen!H29=0,"",+Nitrogen!L29)</f>
        <v/>
      </c>
      <c r="F29" s="31" t="str">
        <f>IF(Nitrogen!H29=0,"",6.297)</f>
        <v/>
      </c>
      <c r="G29" s="45" t="str">
        <f>IF(Nitrogen!H29=0,"",D29*E29*F29)</f>
        <v/>
      </c>
      <c r="H29" s="46"/>
      <c r="I29" s="3" t="str">
        <f>IF(Nitrogen!H29=0,"",G29+H29)</f>
        <v/>
      </c>
    </row>
    <row r="30" spans="1:11" x14ac:dyDescent="0.25">
      <c r="A30" s="46"/>
      <c r="B30" s="31" t="str">
        <f>IF(Nitrogen!H30=0,"",+Nitrogen!A30)</f>
        <v/>
      </c>
      <c r="C30" s="31" t="str">
        <f>IF(Nitrogen!H30=0,"",+Nitrogen!B30)</f>
        <v/>
      </c>
      <c r="D30" s="45" t="str">
        <f>IF(Nitrogen!H30=0,"",+'Waste Analysis'!C$25)</f>
        <v/>
      </c>
      <c r="E30" s="45" t="str">
        <f>IF(Nitrogen!H30=0,"",+Nitrogen!L30)</f>
        <v/>
      </c>
      <c r="F30" s="31" t="str">
        <f>IF(Nitrogen!H30=0,"",6.297)</f>
        <v/>
      </c>
      <c r="G30" s="45" t="str">
        <f>IF(Nitrogen!H30=0,"",D30*E30*F30)</f>
        <v/>
      </c>
      <c r="H30" s="46"/>
      <c r="I30" s="3" t="str">
        <f>IF(Nitrogen!H30=0,"",G30+H30)</f>
        <v/>
      </c>
    </row>
    <row r="31" spans="1:11" x14ac:dyDescent="0.25">
      <c r="A31" s="35"/>
      <c r="B31" s="31" t="str">
        <f>IF(Nitrogen!H31=0,"",+Nitrogen!A31)</f>
        <v/>
      </c>
      <c r="C31" s="31" t="str">
        <f>IF(Nitrogen!H31=0,"",+Nitrogen!B31)</f>
        <v/>
      </c>
      <c r="D31" s="3" t="str">
        <f>IF(Nitrogen!H31=0,"",+'Waste Analysis'!C$25)</f>
        <v/>
      </c>
      <c r="E31" s="3" t="str">
        <f>IF(Nitrogen!H31=0,"",+Nitrogen!L31)</f>
        <v/>
      </c>
      <c r="F31" s="2" t="str">
        <f>IF(Nitrogen!H31=0,"",6.297)</f>
        <v/>
      </c>
      <c r="G31" s="3" t="str">
        <f>IF(Nitrogen!H31=0,"",D31*E31*F31)</f>
        <v/>
      </c>
      <c r="H31" s="35"/>
      <c r="I31" s="3" t="str">
        <f>IF(Nitrogen!H31=0,"",G31+H31)</f>
        <v/>
      </c>
    </row>
    <row r="32" spans="1:11" x14ac:dyDescent="0.25">
      <c r="A32" s="35"/>
      <c r="B32" s="31" t="str">
        <f>IF(Nitrogen!H32=0,"",+Nitrogen!A32)</f>
        <v/>
      </c>
      <c r="C32" s="31" t="str">
        <f>IF(Nitrogen!H32=0,"",+Nitrogen!B32)</f>
        <v/>
      </c>
      <c r="D32" s="3" t="str">
        <f>IF(Nitrogen!H32=0,"",+'Waste Analysis'!C$25)</f>
        <v/>
      </c>
      <c r="E32" s="3" t="str">
        <f>IF(Nitrogen!H32=0,"",+Nitrogen!L32)</f>
        <v/>
      </c>
      <c r="F32" s="2" t="str">
        <f>IF(Nitrogen!H32=0,"",6.297)</f>
        <v/>
      </c>
      <c r="G32" s="3" t="str">
        <f>IF(Nitrogen!H32=0,"",D32*E32*F32)</f>
        <v/>
      </c>
      <c r="H32" s="35"/>
      <c r="I32" s="3" t="str">
        <f>IF(Nitrogen!H32=0,"",G32+H32)</f>
        <v/>
      </c>
    </row>
    <row r="33" spans="1:9" x14ac:dyDescent="0.25">
      <c r="A33" s="35"/>
      <c r="B33" s="31" t="str">
        <f>IF(Nitrogen!H33=0,"",+Nitrogen!A33)</f>
        <v/>
      </c>
      <c r="C33" s="31" t="str">
        <f>IF(Nitrogen!H33=0,"",+Nitrogen!B33)</f>
        <v/>
      </c>
      <c r="D33" s="3" t="str">
        <f>IF(Nitrogen!H33=0,"",+'Waste Analysis'!C$25)</f>
        <v/>
      </c>
      <c r="E33" s="3" t="str">
        <f>IF(Nitrogen!H33=0,"",+Nitrogen!L33)</f>
        <v/>
      </c>
      <c r="F33" s="2" t="str">
        <f>IF(Nitrogen!H33=0,"",6.297)</f>
        <v/>
      </c>
      <c r="G33" s="3" t="str">
        <f>IF(Nitrogen!H33=0,"",D33*E33*F33)</f>
        <v/>
      </c>
      <c r="H33" s="35"/>
      <c r="I33" s="3" t="str">
        <f>IF(Nitrogen!H33=0,"",G33+H33)</f>
        <v/>
      </c>
    </row>
    <row r="34" spans="1:9" x14ac:dyDescent="0.25">
      <c r="A34" s="35"/>
      <c r="B34" s="31" t="str">
        <f>IF(Nitrogen!H34=0,"",+Nitrogen!A34)</f>
        <v/>
      </c>
      <c r="C34" s="31" t="str">
        <f>IF(Nitrogen!H34=0,"",+Nitrogen!B34)</f>
        <v/>
      </c>
      <c r="D34" s="3" t="str">
        <f>IF(Nitrogen!H34=0,"",+'Waste Analysis'!C$25)</f>
        <v/>
      </c>
      <c r="E34" s="3" t="str">
        <f>IF(Nitrogen!H34=0,"",+Nitrogen!L34)</f>
        <v/>
      </c>
      <c r="F34" s="2" t="str">
        <f>IF(Nitrogen!H34=0,"",6.297)</f>
        <v/>
      </c>
      <c r="G34" s="3" t="str">
        <f>IF(Nitrogen!H34=0,"",D34*E34*F34)</f>
        <v/>
      </c>
      <c r="H34" s="35"/>
      <c r="I34" s="3" t="str">
        <f>IF(Nitrogen!H34=0,"",G34+H34)</f>
        <v/>
      </c>
    </row>
    <row r="35" spans="1:9" x14ac:dyDescent="0.25">
      <c r="A35" s="35"/>
      <c r="B35" s="31" t="str">
        <f>IF(Nitrogen!H35=0,"",+Nitrogen!A35)</f>
        <v/>
      </c>
      <c r="C35" s="31" t="str">
        <f>IF(Nitrogen!H35=0,"",+Nitrogen!B35)</f>
        <v/>
      </c>
      <c r="D35" s="3" t="str">
        <f>IF(Nitrogen!H35=0,"",+'Waste Analysis'!C$25)</f>
        <v/>
      </c>
      <c r="E35" s="3" t="str">
        <f>IF(Nitrogen!H35=0,"",+Nitrogen!L35)</f>
        <v/>
      </c>
      <c r="F35" s="2" t="str">
        <f>IF(Nitrogen!H35=0,"",6.297)</f>
        <v/>
      </c>
      <c r="G35" s="3" t="str">
        <f>IF(Nitrogen!H35=0,"",D35*E35*F35)</f>
        <v/>
      </c>
      <c r="H35" s="35"/>
      <c r="I35" s="3" t="str">
        <f>IF(Nitrogen!H35=0,"",G35+H35)</f>
        <v/>
      </c>
    </row>
    <row r="36" spans="1:9" x14ac:dyDescent="0.25">
      <c r="A36" s="35"/>
      <c r="B36" s="31" t="str">
        <f>IF(Nitrogen!H36=0,"",+Nitrogen!A36)</f>
        <v/>
      </c>
      <c r="C36" s="31" t="str">
        <f>IF(Nitrogen!H36=0,"",+Nitrogen!B36)</f>
        <v/>
      </c>
      <c r="D36" s="3" t="str">
        <f>IF(Nitrogen!H36=0,"",+'Waste Analysis'!C$25)</f>
        <v/>
      </c>
      <c r="E36" s="3" t="str">
        <f>IF(Nitrogen!H36=0,"",+Nitrogen!L36)</f>
        <v/>
      </c>
      <c r="F36" s="2" t="str">
        <f>IF(Nitrogen!H36=0,"",6.297)</f>
        <v/>
      </c>
      <c r="G36" s="3" t="str">
        <f>IF(Nitrogen!H36=0,"",D36*E36*F36)</f>
        <v/>
      </c>
      <c r="H36" s="35"/>
      <c r="I36" s="3" t="str">
        <f>IF(Nitrogen!H36=0,"",G36+H36)</f>
        <v/>
      </c>
    </row>
    <row r="37" spans="1:9" x14ac:dyDescent="0.25">
      <c r="A37" s="35"/>
      <c r="B37" s="31" t="str">
        <f>IF(Nitrogen!H37=0,"",+Nitrogen!A37)</f>
        <v/>
      </c>
      <c r="C37" s="31" t="str">
        <f>IF(Nitrogen!H37=0,"",+Nitrogen!B37)</f>
        <v/>
      </c>
      <c r="D37" s="3" t="str">
        <f>IF(Nitrogen!H37=0,"",+'Waste Analysis'!C$25)</f>
        <v/>
      </c>
      <c r="E37" s="3" t="str">
        <f>IF(Nitrogen!H37=0,"",+Nitrogen!L37)</f>
        <v/>
      </c>
      <c r="F37" s="2" t="str">
        <f>IF(Nitrogen!H37=0,"",6.297)</f>
        <v/>
      </c>
      <c r="G37" s="3" t="str">
        <f>IF(Nitrogen!H37=0,"",D37*E37*F37)</f>
        <v/>
      </c>
      <c r="H37" s="35"/>
      <c r="I37" s="3" t="str">
        <f>IF(Nitrogen!H37=0,"",G37+H37)</f>
        <v/>
      </c>
    </row>
    <row r="38" spans="1:9" x14ac:dyDescent="0.25">
      <c r="A38" s="35"/>
      <c r="B38" s="31" t="str">
        <f>IF(Nitrogen!H38=0,"",+Nitrogen!A38)</f>
        <v/>
      </c>
      <c r="C38" s="31" t="str">
        <f>IF(Nitrogen!H38=0,"",+Nitrogen!B38)</f>
        <v/>
      </c>
      <c r="D38" s="3" t="str">
        <f>IF(Nitrogen!H38=0,"",+'Waste Analysis'!C$25)</f>
        <v/>
      </c>
      <c r="E38" s="3" t="str">
        <f>IF(Nitrogen!H38=0,"",+Nitrogen!L38)</f>
        <v/>
      </c>
      <c r="F38" s="2" t="str">
        <f>IF(Nitrogen!H38=0,"",6.297)</f>
        <v/>
      </c>
      <c r="G38" s="3" t="str">
        <f>IF(Nitrogen!H38=0,"",D38*E38*F38)</f>
        <v/>
      </c>
      <c r="H38" s="35"/>
      <c r="I38" s="3" t="str">
        <f>IF(Nitrogen!H38=0,"",G38+H38)</f>
        <v/>
      </c>
    </row>
    <row r="39" spans="1:9" x14ac:dyDescent="0.25">
      <c r="A39" s="35"/>
      <c r="B39" s="31" t="str">
        <f>IF(Nitrogen!H39=0,"",+Nitrogen!A39)</f>
        <v/>
      </c>
      <c r="C39" s="31" t="str">
        <f>IF(Nitrogen!H39=0,"",+Nitrogen!B39)</f>
        <v/>
      </c>
      <c r="D39" s="3" t="str">
        <f>IF(Nitrogen!H39=0,"",+'Waste Analysis'!C$25)</f>
        <v/>
      </c>
      <c r="E39" s="3" t="str">
        <f>IF(Nitrogen!H39=0,"",+Nitrogen!L39)</f>
        <v/>
      </c>
      <c r="F39" s="2" t="str">
        <f>IF(Nitrogen!H39=0,"",6.297)</f>
        <v/>
      </c>
      <c r="G39" s="3" t="str">
        <f>IF(Nitrogen!H39=0,"",D39*E39*F39)</f>
        <v/>
      </c>
      <c r="H39" s="35"/>
      <c r="I39" s="3" t="str">
        <f>IF(Nitrogen!H39=0,"",G39+H39)</f>
        <v/>
      </c>
    </row>
    <row r="40" spans="1:9" x14ac:dyDescent="0.25">
      <c r="A40" s="35"/>
      <c r="B40" s="31" t="str">
        <f>IF(Nitrogen!H40=0,"",+Nitrogen!A40)</f>
        <v/>
      </c>
      <c r="C40" s="31" t="str">
        <f>IF(Nitrogen!H40=0,"",+Nitrogen!B40)</f>
        <v/>
      </c>
      <c r="D40" s="3" t="str">
        <f>IF(Nitrogen!H40=0,"",+'Waste Analysis'!C$25)</f>
        <v/>
      </c>
      <c r="E40" s="3" t="str">
        <f>IF(Nitrogen!H40=0,"",+Nitrogen!L40)</f>
        <v/>
      </c>
      <c r="F40" s="2" t="str">
        <f>IF(Nitrogen!H40=0,"",6.297)</f>
        <v/>
      </c>
      <c r="G40" s="3" t="str">
        <f>IF(Nitrogen!H40=0,"",D40*E40*F40)</f>
        <v/>
      </c>
      <c r="H40" s="35"/>
      <c r="I40" s="3" t="str">
        <f>IF(Nitrogen!H40=0,"",G40+H40)</f>
        <v/>
      </c>
    </row>
    <row r="41" spans="1:9" x14ac:dyDescent="0.25">
      <c r="A41" s="35"/>
      <c r="B41" s="31" t="str">
        <f>IF(Nitrogen!H41=0,"",+Nitrogen!A41)</f>
        <v/>
      </c>
      <c r="C41" s="31" t="str">
        <f>IF(Nitrogen!H41=0,"",+Nitrogen!B41)</f>
        <v/>
      </c>
      <c r="D41" s="3" t="str">
        <f>IF(Nitrogen!H41=0,"",+'Waste Analysis'!C$25)</f>
        <v/>
      </c>
      <c r="E41" s="3" t="str">
        <f>IF(Nitrogen!H41=0,"",+Nitrogen!L41)</f>
        <v/>
      </c>
      <c r="F41" s="2" t="str">
        <f>IF(Nitrogen!H41=0,"",6.297)</f>
        <v/>
      </c>
      <c r="G41" s="3" t="str">
        <f>IF(Nitrogen!H41=0,"",D41*E41*F41)</f>
        <v/>
      </c>
      <c r="H41" s="35"/>
      <c r="I41" s="3" t="str">
        <f>IF(Nitrogen!H41=0,"",G41+H41)</f>
        <v/>
      </c>
    </row>
    <row r="42" spans="1:9" x14ac:dyDescent="0.25">
      <c r="A42" s="35"/>
      <c r="B42" s="31" t="str">
        <f>IF(Nitrogen!H42=0,"",+Nitrogen!A42)</f>
        <v/>
      </c>
      <c r="C42" s="31" t="str">
        <f>IF(Nitrogen!H42=0,"",+Nitrogen!B42)</f>
        <v/>
      </c>
      <c r="D42" s="3" t="str">
        <f>IF(Nitrogen!H42=0,"",+'Waste Analysis'!C$25)</f>
        <v/>
      </c>
      <c r="E42" s="3" t="str">
        <f>IF(Nitrogen!H42=0,"",+Nitrogen!L42)</f>
        <v/>
      </c>
      <c r="F42" s="2" t="str">
        <f>IF(Nitrogen!H42=0,"",6.297)</f>
        <v/>
      </c>
      <c r="G42" s="3" t="str">
        <f>IF(Nitrogen!H42=0,"",D42*E42*F42)</f>
        <v/>
      </c>
      <c r="H42" s="35"/>
      <c r="I42" s="3" t="str">
        <f>IF(Nitrogen!H42=0,"",G42+H42)</f>
        <v/>
      </c>
    </row>
    <row r="43" spans="1:9" x14ac:dyDescent="0.25">
      <c r="A43" s="35"/>
      <c r="B43" s="31" t="str">
        <f>IF(Nitrogen!H43=0,"",+Nitrogen!A43)</f>
        <v/>
      </c>
      <c r="C43" s="31" t="str">
        <f>IF(Nitrogen!H43=0,"",+Nitrogen!B43)</f>
        <v/>
      </c>
      <c r="D43" s="3" t="str">
        <f>IF(Nitrogen!H43=0,"",+'Waste Analysis'!C$25)</f>
        <v/>
      </c>
      <c r="E43" s="3" t="str">
        <f>IF(Nitrogen!H43=0,"",+Nitrogen!L43)</f>
        <v/>
      </c>
      <c r="F43" s="2" t="str">
        <f>IF(Nitrogen!H43=0,"",6.297)</f>
        <v/>
      </c>
      <c r="G43" s="3" t="str">
        <f>IF(Nitrogen!H43=0,"",D43*E43*F43)</f>
        <v/>
      </c>
      <c r="H43" s="35"/>
      <c r="I43" s="3" t="str">
        <f>IF(Nitrogen!H43=0,"",G43+H43)</f>
        <v/>
      </c>
    </row>
    <row r="44" spans="1:9" x14ac:dyDescent="0.25">
      <c r="A44" s="35"/>
      <c r="B44" s="31" t="str">
        <f>IF(Nitrogen!H44=0,"",+Nitrogen!A44)</f>
        <v/>
      </c>
      <c r="C44" s="31" t="str">
        <f>IF(Nitrogen!H44=0,"",+Nitrogen!B44)</f>
        <v/>
      </c>
      <c r="D44" s="3" t="str">
        <f>IF(Nitrogen!H44=0,"",+'Waste Analysis'!C$25)</f>
        <v/>
      </c>
      <c r="E44" s="3" t="str">
        <f>IF(Nitrogen!H44=0,"",+Nitrogen!L44)</f>
        <v/>
      </c>
      <c r="F44" s="2" t="str">
        <f>IF(Nitrogen!H44=0,"",6.297)</f>
        <v/>
      </c>
      <c r="G44" s="3" t="str">
        <f>IF(Nitrogen!H44=0,"",D44*E44*F44)</f>
        <v/>
      </c>
      <c r="H44" s="35"/>
      <c r="I44" s="3" t="str">
        <f>IF(Nitrogen!H44=0,"",G44+H44)</f>
        <v/>
      </c>
    </row>
    <row r="45" spans="1:9" x14ac:dyDescent="0.25">
      <c r="A45" s="35"/>
      <c r="B45" s="31" t="str">
        <f>IF(Nitrogen!H45=0,"",+Nitrogen!A45)</f>
        <v/>
      </c>
      <c r="C45" s="31" t="str">
        <f>IF(Nitrogen!H45=0,"",+Nitrogen!B45)</f>
        <v/>
      </c>
      <c r="D45" s="3" t="str">
        <f>IF(Nitrogen!H45=0,"",+'Waste Analysis'!C$25)</f>
        <v/>
      </c>
      <c r="E45" s="3" t="str">
        <f>IF(Nitrogen!H45=0,"",+Nitrogen!L45)</f>
        <v/>
      </c>
      <c r="F45" s="2" t="str">
        <f>IF(Nitrogen!H45=0,"",6.297)</f>
        <v/>
      </c>
      <c r="G45" s="3" t="str">
        <f>IF(Nitrogen!H45=0,"",D45*E45*F45)</f>
        <v/>
      </c>
      <c r="H45" s="35"/>
      <c r="I45" s="3" t="str">
        <f>IF(Nitrogen!H45=0,"",G45+H45)</f>
        <v/>
      </c>
    </row>
    <row r="46" spans="1:9" x14ac:dyDescent="0.25">
      <c r="A46" s="35"/>
      <c r="B46" s="31" t="str">
        <f>IF(Nitrogen!H46=0,"",+Nitrogen!A46)</f>
        <v/>
      </c>
      <c r="C46" s="31" t="str">
        <f>IF(Nitrogen!H46=0,"",+Nitrogen!B46)</f>
        <v/>
      </c>
      <c r="D46" s="3" t="str">
        <f>IF(Nitrogen!H46=0,"",+'Waste Analysis'!C$25)</f>
        <v/>
      </c>
      <c r="E46" s="3" t="str">
        <f>IF(Nitrogen!H46=0,"",+Nitrogen!L46)</f>
        <v/>
      </c>
      <c r="F46" s="2" t="str">
        <f>IF(Nitrogen!H46=0,"",6.297)</f>
        <v/>
      </c>
      <c r="G46" s="3" t="str">
        <f>IF(Nitrogen!H46=0,"",D46*E46*F46)</f>
        <v/>
      </c>
      <c r="H46" s="35"/>
      <c r="I46" s="3" t="str">
        <f>IF(Nitrogen!H46=0,"",G46+H46)</f>
        <v/>
      </c>
    </row>
    <row r="47" spans="1:9" x14ac:dyDescent="0.25">
      <c r="A47" s="35"/>
      <c r="B47" s="31" t="str">
        <f>IF(Nitrogen!H47=0,"",+Nitrogen!A47)</f>
        <v/>
      </c>
      <c r="C47" s="31" t="str">
        <f>IF(Nitrogen!H47=0,"",+Nitrogen!B47)</f>
        <v/>
      </c>
      <c r="D47" s="3" t="str">
        <f>IF(Nitrogen!H47=0,"",+'Waste Analysis'!C$25)</f>
        <v/>
      </c>
      <c r="E47" s="3" t="str">
        <f>IF(Nitrogen!H47=0,"",+Nitrogen!L47)</f>
        <v/>
      </c>
      <c r="F47" s="2" t="str">
        <f>IF(Nitrogen!H47=0,"",6.297)</f>
        <v/>
      </c>
      <c r="G47" s="3" t="str">
        <f>IF(Nitrogen!H47=0,"",D47*E47*F47)</f>
        <v/>
      </c>
      <c r="H47" s="35"/>
      <c r="I47" s="3" t="str">
        <f>IF(Nitrogen!H47=0,"",G47+H47)</f>
        <v/>
      </c>
    </row>
    <row r="48" spans="1:9" x14ac:dyDescent="0.25">
      <c r="A48" s="35"/>
      <c r="B48" s="31" t="str">
        <f>IF(Nitrogen!H48=0,"",+Nitrogen!A48)</f>
        <v/>
      </c>
      <c r="C48" s="31" t="str">
        <f>IF(Nitrogen!H48=0,"",+Nitrogen!B48)</f>
        <v/>
      </c>
      <c r="D48" s="3" t="str">
        <f>IF(Nitrogen!H48=0,"",+'Waste Analysis'!C$25)</f>
        <v/>
      </c>
      <c r="E48" s="3" t="str">
        <f>IF(Nitrogen!H48=0,"",+Nitrogen!L48)</f>
        <v/>
      </c>
      <c r="F48" s="2" t="str">
        <f>IF(Nitrogen!H48=0,"",6.297)</f>
        <v/>
      </c>
      <c r="G48" s="3" t="str">
        <f>IF(Nitrogen!H48=0,"",D48*E48*F48)</f>
        <v/>
      </c>
      <c r="H48" s="35"/>
      <c r="I48" s="3" t="str">
        <f>IF(Nitrogen!H48=0,"",G48+H48)</f>
        <v/>
      </c>
    </row>
    <row r="49" spans="1:9" x14ac:dyDescent="0.25">
      <c r="A49" s="35"/>
      <c r="B49" s="31" t="str">
        <f>IF(Nitrogen!H49=0,"",+Nitrogen!A49)</f>
        <v/>
      </c>
      <c r="C49" s="31" t="str">
        <f>IF(Nitrogen!H49=0,"",+Nitrogen!B49)</f>
        <v/>
      </c>
      <c r="D49" s="3" t="str">
        <f>IF(Nitrogen!H49=0,"",+'Waste Analysis'!C$25)</f>
        <v/>
      </c>
      <c r="E49" s="3" t="str">
        <f>IF(Nitrogen!H49=0,"",+Nitrogen!L49)</f>
        <v/>
      </c>
      <c r="F49" s="2" t="str">
        <f>IF(Nitrogen!H49=0,"",6.297)</f>
        <v/>
      </c>
      <c r="G49" s="3" t="str">
        <f>IF(Nitrogen!H49=0,"",D49*E49*F49)</f>
        <v/>
      </c>
      <c r="H49" s="35"/>
      <c r="I49" s="3" t="str">
        <f>IF(Nitrogen!H49=0,"",G49+H49)</f>
        <v/>
      </c>
    </row>
    <row r="50" spans="1:9" x14ac:dyDescent="0.25">
      <c r="A50" s="35"/>
      <c r="B50" s="31" t="str">
        <f>IF(Nitrogen!H50=0,"",+Nitrogen!A50)</f>
        <v/>
      </c>
      <c r="C50" s="31" t="str">
        <f>IF(Nitrogen!H50=0,"",+Nitrogen!B50)</f>
        <v/>
      </c>
      <c r="D50" s="3" t="str">
        <f>IF(Nitrogen!H50=0,"",+'Waste Analysis'!C$25)</f>
        <v/>
      </c>
      <c r="E50" s="3" t="str">
        <f>IF(Nitrogen!H50=0,"",+Nitrogen!L50)</f>
        <v/>
      </c>
      <c r="F50" s="2" t="str">
        <f>IF(Nitrogen!H50=0,"",6.297)</f>
        <v/>
      </c>
      <c r="G50" s="3" t="str">
        <f>IF(Nitrogen!H50=0,"",D50*E50*F50)</f>
        <v/>
      </c>
      <c r="H50" s="35"/>
      <c r="I50" s="3" t="str">
        <f>IF(Nitrogen!H50=0,"",G50+H50)</f>
        <v/>
      </c>
    </row>
    <row r="51" spans="1:9" x14ac:dyDescent="0.25">
      <c r="A51" s="35"/>
      <c r="B51" s="31" t="str">
        <f>IF(Nitrogen!H51=0,"",+Nitrogen!A51)</f>
        <v/>
      </c>
      <c r="C51" s="31" t="str">
        <f>IF(Nitrogen!H51=0,"",+Nitrogen!B51)</f>
        <v/>
      </c>
      <c r="D51" s="3" t="str">
        <f>IF(Nitrogen!H51=0,"",+'Waste Analysis'!C$25)</f>
        <v/>
      </c>
      <c r="E51" s="3" t="str">
        <f>IF(Nitrogen!H51=0,"",+Nitrogen!L51)</f>
        <v/>
      </c>
      <c r="F51" s="2" t="str">
        <f>IF(Nitrogen!H51=0,"",6.297)</f>
        <v/>
      </c>
      <c r="G51" s="3" t="str">
        <f>IF(Nitrogen!H51=0,"",D51*E51*F51)</f>
        <v/>
      </c>
      <c r="H51" s="35"/>
      <c r="I51" s="3" t="str">
        <f>IF(Nitrogen!H51=0,"",G51+H51)</f>
        <v/>
      </c>
    </row>
    <row r="52" spans="1:9" x14ac:dyDescent="0.25">
      <c r="A52" s="35"/>
      <c r="B52" s="31" t="str">
        <f>IF(Nitrogen!H52=0,"",+Nitrogen!A52)</f>
        <v/>
      </c>
      <c r="C52" s="31" t="str">
        <f>IF(Nitrogen!H52=0,"",+Nitrogen!B52)</f>
        <v/>
      </c>
      <c r="D52" s="3" t="str">
        <f>IF(Nitrogen!H52=0,"",+'Waste Analysis'!C$25)</f>
        <v/>
      </c>
      <c r="E52" s="3" t="str">
        <f>IF(Nitrogen!H52=0,"",+Nitrogen!L52)</f>
        <v/>
      </c>
      <c r="F52" s="2" t="str">
        <f>IF(Nitrogen!H52=0,"",6.297)</f>
        <v/>
      </c>
      <c r="G52" s="3" t="str">
        <f>IF(Nitrogen!H52=0,"",D52*E52*F52)</f>
        <v/>
      </c>
      <c r="H52" s="35"/>
      <c r="I52" s="3" t="str">
        <f>IF(Nitrogen!H52=0,"",G52+H52)</f>
        <v/>
      </c>
    </row>
    <row r="53" spans="1:9" x14ac:dyDescent="0.25">
      <c r="A53" s="35"/>
      <c r="B53" s="31" t="str">
        <f>IF(Nitrogen!H53=0,"",+Nitrogen!A53)</f>
        <v/>
      </c>
      <c r="C53" s="31" t="str">
        <f>IF(Nitrogen!H53=0,"",+Nitrogen!B53)</f>
        <v/>
      </c>
      <c r="D53" s="3" t="str">
        <f>IF(Nitrogen!H53=0,"",+'Waste Analysis'!C$25)</f>
        <v/>
      </c>
      <c r="E53" s="3" t="str">
        <f>IF(Nitrogen!H53=0,"",+Nitrogen!L53)</f>
        <v/>
      </c>
      <c r="F53" s="2" t="str">
        <f>IF(Nitrogen!H53=0,"",6.297)</f>
        <v/>
      </c>
      <c r="G53" s="3" t="str">
        <f>IF(Nitrogen!H53=0,"",D53*E53*F53)</f>
        <v/>
      </c>
      <c r="H53" s="35"/>
      <c r="I53" s="3" t="str">
        <f>IF(Nitrogen!H53=0,"",G53+H53)</f>
        <v/>
      </c>
    </row>
    <row r="54" spans="1:9" x14ac:dyDescent="0.25">
      <c r="A54" s="35"/>
      <c r="B54" s="31" t="str">
        <f>IF(Nitrogen!H54=0,"",+Nitrogen!A54)</f>
        <v/>
      </c>
      <c r="C54" s="31" t="str">
        <f>IF(Nitrogen!H54=0,"",+Nitrogen!B54)</f>
        <v/>
      </c>
      <c r="D54" s="3" t="str">
        <f>IF(Nitrogen!H54=0,"",+'Waste Analysis'!C$25)</f>
        <v/>
      </c>
      <c r="E54" s="3" t="str">
        <f>IF(Nitrogen!H54=0,"",+Nitrogen!L54)</f>
        <v/>
      </c>
      <c r="F54" s="2" t="str">
        <f>IF(Nitrogen!H54=0,"",6.297)</f>
        <v/>
      </c>
      <c r="G54" s="3" t="str">
        <f>IF(Nitrogen!H54=0,"",D54*E54*F54)</f>
        <v/>
      </c>
      <c r="H54" s="35"/>
      <c r="I54" s="3" t="str">
        <f>IF(Nitrogen!H54=0,"",G54+H54)</f>
        <v/>
      </c>
    </row>
    <row r="55" spans="1:9" x14ac:dyDescent="0.25">
      <c r="A55" s="35"/>
      <c r="B55" s="31" t="str">
        <f>IF(Nitrogen!H55=0,"",+Nitrogen!A55)</f>
        <v/>
      </c>
      <c r="C55" s="31" t="str">
        <f>IF(Nitrogen!H55=0,"",+Nitrogen!B55)</f>
        <v/>
      </c>
      <c r="D55" s="3" t="str">
        <f>IF(Nitrogen!H55=0,"",+'Waste Analysis'!C$25)</f>
        <v/>
      </c>
      <c r="E55" s="3" t="str">
        <f>IF(Nitrogen!H55=0,"",+Nitrogen!L55)</f>
        <v/>
      </c>
      <c r="F55" s="2" t="str">
        <f>IF(Nitrogen!H55=0,"",6.297)</f>
        <v/>
      </c>
      <c r="G55" s="3" t="str">
        <f>IF(Nitrogen!H55=0,"",D55*E55*F55)</f>
        <v/>
      </c>
      <c r="H55" s="35"/>
      <c r="I55" s="3" t="str">
        <f>IF(Nitrogen!H55=0,"",G55+H55)</f>
        <v/>
      </c>
    </row>
    <row r="56" spans="1:9" x14ac:dyDescent="0.25">
      <c r="A56" s="35"/>
      <c r="B56" s="31" t="str">
        <f>IF(Nitrogen!H56=0,"",+Nitrogen!A56)</f>
        <v/>
      </c>
      <c r="C56" s="31" t="str">
        <f>IF(Nitrogen!H56=0,"",+Nitrogen!B56)</f>
        <v/>
      </c>
      <c r="D56" s="3" t="str">
        <f>IF(Nitrogen!H56=0,"",+'Waste Analysis'!C$25)</f>
        <v/>
      </c>
      <c r="E56" s="3" t="str">
        <f>IF(Nitrogen!H56=0,"",+Nitrogen!L56)</f>
        <v/>
      </c>
      <c r="F56" s="2" t="str">
        <f>IF(Nitrogen!H56=0,"",6.297)</f>
        <v/>
      </c>
      <c r="G56" s="3" t="str">
        <f>IF(Nitrogen!H56=0,"",D56*E56*F56)</f>
        <v/>
      </c>
      <c r="H56" s="35"/>
      <c r="I56" s="3" t="str">
        <f>IF(Nitrogen!H56=0,"",G56+H56)</f>
        <v/>
      </c>
    </row>
    <row r="57" spans="1:9" x14ac:dyDescent="0.25">
      <c r="A57" s="35"/>
      <c r="B57" s="31" t="str">
        <f>IF(Nitrogen!H57=0,"",+Nitrogen!A57)</f>
        <v/>
      </c>
      <c r="C57" s="31" t="str">
        <f>IF(Nitrogen!H57=0,"",+Nitrogen!B57)</f>
        <v/>
      </c>
      <c r="D57" s="3" t="str">
        <f>IF(Nitrogen!H57=0,"",+'Waste Analysis'!C$25)</f>
        <v/>
      </c>
      <c r="E57" s="3" t="str">
        <f>IF(Nitrogen!H57=0,"",+Nitrogen!L57)</f>
        <v/>
      </c>
      <c r="F57" s="2" t="str">
        <f>IF(Nitrogen!H57=0,"",6.297)</f>
        <v/>
      </c>
      <c r="G57" s="3" t="str">
        <f>IF(Nitrogen!H57=0,"",D57*E57*F57)</f>
        <v/>
      </c>
      <c r="H57" s="35"/>
      <c r="I57" s="3" t="str">
        <f>IF(Nitrogen!H57=0,"",G57+H57)</f>
        <v/>
      </c>
    </row>
    <row r="58" spans="1:9" x14ac:dyDescent="0.25">
      <c r="A58" s="35"/>
      <c r="B58" s="31" t="str">
        <f>IF(Nitrogen!H58=0,"",+Nitrogen!A58)</f>
        <v/>
      </c>
      <c r="C58" s="31" t="str">
        <f>IF(Nitrogen!H58=0,"",+Nitrogen!B58)</f>
        <v/>
      </c>
      <c r="D58" s="3" t="str">
        <f>IF(Nitrogen!H58=0,"",+'Waste Analysis'!C$25)</f>
        <v/>
      </c>
      <c r="E58" s="3" t="str">
        <f>IF(Nitrogen!H58=0,"",+Nitrogen!L58)</f>
        <v/>
      </c>
      <c r="F58" s="2" t="str">
        <f>IF(Nitrogen!H58=0,"",6.297)</f>
        <v/>
      </c>
      <c r="G58" s="3" t="str">
        <f>IF(Nitrogen!H58=0,"",D58*E58*F58)</f>
        <v/>
      </c>
      <c r="H58" s="35"/>
      <c r="I58" s="3" t="str">
        <f>IF(Nitrogen!H58=0,"",G58+H58)</f>
        <v/>
      </c>
    </row>
    <row r="59" spans="1:9" x14ac:dyDescent="0.25">
      <c r="A59" s="35"/>
      <c r="B59" s="31" t="str">
        <f>IF(Nitrogen!H59=0,"",+Nitrogen!A59)</f>
        <v/>
      </c>
      <c r="C59" s="31" t="str">
        <f>IF(Nitrogen!H59=0,"",+Nitrogen!B59)</f>
        <v/>
      </c>
      <c r="D59" s="3" t="str">
        <f>IF(Nitrogen!H59=0,"",+'Waste Analysis'!C$25)</f>
        <v/>
      </c>
      <c r="E59" s="3" t="str">
        <f>IF(Nitrogen!H59=0,"",+Nitrogen!L59)</f>
        <v/>
      </c>
      <c r="F59" s="2" t="str">
        <f>IF(Nitrogen!H59=0,"",6.297)</f>
        <v/>
      </c>
      <c r="G59" s="3" t="str">
        <f>IF(Nitrogen!H59=0,"",D59*E59*F59)</f>
        <v/>
      </c>
      <c r="H59" s="35"/>
      <c r="I59" s="3" t="str">
        <f>IF(Nitrogen!H59=0,"",G59+H59)</f>
        <v/>
      </c>
    </row>
    <row r="60" spans="1:9" x14ac:dyDescent="0.25">
      <c r="A60" s="35"/>
      <c r="B60" s="31" t="str">
        <f>IF(Nitrogen!H60=0,"",+Nitrogen!A60)</f>
        <v/>
      </c>
      <c r="C60" s="31" t="str">
        <f>IF(Nitrogen!H60=0,"",+Nitrogen!B60)</f>
        <v/>
      </c>
      <c r="D60" s="3" t="str">
        <f>IF(Nitrogen!H60=0,"",+'Waste Analysis'!C$25)</f>
        <v/>
      </c>
      <c r="E60" s="3" t="str">
        <f>IF(Nitrogen!H60=0,"",+Nitrogen!L60)</f>
        <v/>
      </c>
      <c r="F60" s="2" t="str">
        <f>IF(Nitrogen!H60=0,"",6.297)</f>
        <v/>
      </c>
      <c r="G60" s="3" t="str">
        <f>IF(Nitrogen!H60=0,"",D60*E60*F60)</f>
        <v/>
      </c>
      <c r="H60" s="35"/>
      <c r="I60" s="3" t="str">
        <f>IF(Nitrogen!H60=0,"",G60+H60)</f>
        <v/>
      </c>
    </row>
    <row r="61" spans="1:9" x14ac:dyDescent="0.25">
      <c r="A61" s="35"/>
      <c r="B61" s="31" t="str">
        <f>IF(Nitrogen!H61=0,"",+Nitrogen!A61)</f>
        <v/>
      </c>
      <c r="C61" s="31" t="str">
        <f>IF(Nitrogen!H61=0,"",+Nitrogen!B61)</f>
        <v/>
      </c>
      <c r="D61" s="3" t="str">
        <f>IF(Nitrogen!H61=0,"",+'Waste Analysis'!C$25)</f>
        <v/>
      </c>
      <c r="E61" s="3" t="str">
        <f>IF(Nitrogen!H61=0,"",+Nitrogen!L61)</f>
        <v/>
      </c>
      <c r="F61" s="2" t="str">
        <f>IF(Nitrogen!H61=0,"",6.297)</f>
        <v/>
      </c>
      <c r="G61" s="3" t="str">
        <f>IF(Nitrogen!H61=0,"",D61*E61*F61)</f>
        <v/>
      </c>
      <c r="H61" s="35"/>
      <c r="I61" s="3" t="str">
        <f>IF(Nitrogen!H61=0,"",G61+H61)</f>
        <v/>
      </c>
    </row>
    <row r="62" spans="1:9" x14ac:dyDescent="0.25">
      <c r="A62" s="35"/>
      <c r="B62" s="31" t="str">
        <f>IF(Nitrogen!H62=0,"",+Nitrogen!A62)</f>
        <v/>
      </c>
      <c r="C62" s="31" t="str">
        <f>IF(Nitrogen!H62=0,"",+Nitrogen!B62)</f>
        <v/>
      </c>
      <c r="D62" s="3" t="str">
        <f>IF(Nitrogen!H62=0,"",+'Waste Analysis'!C$25)</f>
        <v/>
      </c>
      <c r="E62" s="3" t="str">
        <f>IF(Nitrogen!H62=0,"",+Nitrogen!L62)</f>
        <v/>
      </c>
      <c r="F62" s="2" t="str">
        <f>IF(Nitrogen!H62=0,"",6.297)</f>
        <v/>
      </c>
      <c r="G62" s="3" t="str">
        <f>IF(Nitrogen!H62=0,"",D62*E62*F62)</f>
        <v/>
      </c>
      <c r="H62" s="35"/>
      <c r="I62" s="3" t="str">
        <f>IF(Nitrogen!H62=0,"",G62+H62)</f>
        <v/>
      </c>
    </row>
    <row r="63" spans="1:9" x14ac:dyDescent="0.25">
      <c r="A63" s="35"/>
      <c r="B63" s="31" t="str">
        <f>IF(Nitrogen!H63=0,"",+Nitrogen!A63)</f>
        <v/>
      </c>
      <c r="C63" s="31" t="str">
        <f>IF(Nitrogen!H63=0,"",+Nitrogen!B63)</f>
        <v/>
      </c>
      <c r="D63" s="3" t="str">
        <f>IF(Nitrogen!H63=0,"",+'Waste Analysis'!C$25)</f>
        <v/>
      </c>
      <c r="E63" s="3" t="str">
        <f>IF(Nitrogen!H63=0,"",+Nitrogen!L63)</f>
        <v/>
      </c>
      <c r="F63" s="2" t="str">
        <f>IF(Nitrogen!H63=0,"",6.297)</f>
        <v/>
      </c>
      <c r="G63" s="3" t="str">
        <f>IF(Nitrogen!H63=0,"",D63*E63*F63)</f>
        <v/>
      </c>
      <c r="H63" s="35"/>
      <c r="I63" s="3" t="str">
        <f>IF(Nitrogen!H63=0,"",G63+H63)</f>
        <v/>
      </c>
    </row>
    <row r="64" spans="1:9" x14ac:dyDescent="0.25">
      <c r="A64" s="35"/>
      <c r="B64" s="31" t="str">
        <f>IF(Nitrogen!H64=0,"",+Nitrogen!A64)</f>
        <v/>
      </c>
      <c r="C64" s="31" t="str">
        <f>IF(Nitrogen!H64=0,"",+Nitrogen!B64)</f>
        <v/>
      </c>
      <c r="D64" s="3" t="str">
        <f>IF(Nitrogen!H64=0,"",+'Waste Analysis'!C$25)</f>
        <v/>
      </c>
      <c r="E64" s="3" t="str">
        <f>IF(Nitrogen!H64=0,"",+Nitrogen!L64)</f>
        <v/>
      </c>
      <c r="F64" s="2" t="str">
        <f>IF(Nitrogen!H64=0,"",6.297)</f>
        <v/>
      </c>
      <c r="G64" s="3" t="str">
        <f>IF(Nitrogen!H64=0,"",D64*E64*F64)</f>
        <v/>
      </c>
      <c r="H64" s="35"/>
      <c r="I64" s="3" t="str">
        <f>IF(Nitrogen!H64=0,"",G64+H64)</f>
        <v/>
      </c>
    </row>
    <row r="65" spans="1:9" x14ac:dyDescent="0.25">
      <c r="A65" s="35"/>
      <c r="B65" s="31" t="str">
        <f>IF(Nitrogen!H65=0,"",+Nitrogen!A65)</f>
        <v/>
      </c>
      <c r="C65" s="31" t="str">
        <f>IF(Nitrogen!H65=0,"",+Nitrogen!B65)</f>
        <v/>
      </c>
      <c r="D65" s="3" t="str">
        <f>IF(Nitrogen!H65=0,"",+'Waste Analysis'!C$25)</f>
        <v/>
      </c>
      <c r="E65" s="3" t="str">
        <f>IF(Nitrogen!H65=0,"",+Nitrogen!L65)</f>
        <v/>
      </c>
      <c r="F65" s="2" t="str">
        <f>IF(Nitrogen!H65=0,"",6.297)</f>
        <v/>
      </c>
      <c r="G65" s="3" t="str">
        <f>IF(Nitrogen!H65=0,"",D65*E65*F65)</f>
        <v/>
      </c>
      <c r="H65" s="35"/>
      <c r="I65" s="3" t="str">
        <f>IF(Nitrogen!H65=0,"",G65+H65)</f>
        <v/>
      </c>
    </row>
    <row r="66" spans="1:9" x14ac:dyDescent="0.25">
      <c r="A66" s="35"/>
      <c r="B66" s="31" t="str">
        <f>IF(Nitrogen!H66=0,"",+Nitrogen!A66)</f>
        <v/>
      </c>
      <c r="C66" s="31" t="str">
        <f>IF(Nitrogen!H66=0,"",+Nitrogen!B66)</f>
        <v/>
      </c>
      <c r="D66" s="3" t="str">
        <f>IF(Nitrogen!H66=0,"",+'Waste Analysis'!C$25)</f>
        <v/>
      </c>
      <c r="E66" s="3" t="str">
        <f>IF(Nitrogen!H66=0,"",+Nitrogen!L66)</f>
        <v/>
      </c>
      <c r="F66" s="2" t="str">
        <f>IF(Nitrogen!H66=0,"",6.297)</f>
        <v/>
      </c>
      <c r="G66" s="3" t="str">
        <f>IF(Nitrogen!H66=0,"",D66*E66*F66)</f>
        <v/>
      </c>
      <c r="H66" s="35"/>
      <c r="I66" s="3" t="str">
        <f>IF(Nitrogen!H66=0,"",G66+H66)</f>
        <v/>
      </c>
    </row>
    <row r="67" spans="1:9" x14ac:dyDescent="0.25">
      <c r="A67" s="35"/>
      <c r="B67" s="31" t="str">
        <f>IF(Nitrogen!H67=0,"",+Nitrogen!A67)</f>
        <v/>
      </c>
      <c r="C67" s="31" t="str">
        <f>IF(Nitrogen!H67=0,"",+Nitrogen!B67)</f>
        <v/>
      </c>
      <c r="D67" s="3" t="str">
        <f>IF(Nitrogen!H67=0,"",+'Waste Analysis'!C$25)</f>
        <v/>
      </c>
      <c r="E67" s="3" t="str">
        <f>IF(Nitrogen!H67=0,"",+Nitrogen!L67)</f>
        <v/>
      </c>
      <c r="F67" s="2" t="str">
        <f>IF(Nitrogen!H67=0,"",6.297)</f>
        <v/>
      </c>
      <c r="G67" s="3" t="str">
        <f>IF(Nitrogen!H67=0,"",D67*E67*F67)</f>
        <v/>
      </c>
      <c r="H67" s="35"/>
      <c r="I67" s="3" t="str">
        <f>IF(Nitrogen!H67=0,"",G67+H67)</f>
        <v/>
      </c>
    </row>
    <row r="68" spans="1:9" x14ac:dyDescent="0.25">
      <c r="A68" s="35"/>
      <c r="B68" s="31" t="str">
        <f>IF(Nitrogen!H68=0,"",+Nitrogen!A68)</f>
        <v/>
      </c>
      <c r="C68" s="31" t="str">
        <f>IF(Nitrogen!H68=0,"",+Nitrogen!B68)</f>
        <v/>
      </c>
      <c r="D68" s="3" t="str">
        <f>IF(Nitrogen!H68=0,"",+'Waste Analysis'!C$25)</f>
        <v/>
      </c>
      <c r="E68" s="3" t="str">
        <f>IF(Nitrogen!H68=0,"",+Nitrogen!L68)</f>
        <v/>
      </c>
      <c r="F68" s="2" t="str">
        <f>IF(Nitrogen!H68=0,"",6.297)</f>
        <v/>
      </c>
      <c r="G68" s="3" t="str">
        <f>IF(Nitrogen!H68=0,"",D68*E68*F68)</f>
        <v/>
      </c>
      <c r="H68" s="35"/>
      <c r="I68" s="3" t="str">
        <f>IF(Nitrogen!H68=0,"",G68+H68)</f>
        <v/>
      </c>
    </row>
    <row r="69" spans="1:9" x14ac:dyDescent="0.25">
      <c r="A69" s="35"/>
      <c r="B69" s="31" t="str">
        <f>IF(Nitrogen!H69=0,"",+Nitrogen!A69)</f>
        <v/>
      </c>
      <c r="C69" s="31" t="str">
        <f>IF(Nitrogen!H69=0,"",+Nitrogen!B69)</f>
        <v/>
      </c>
      <c r="D69" s="3" t="str">
        <f>IF(Nitrogen!H69=0,"",+'Waste Analysis'!C$25)</f>
        <v/>
      </c>
      <c r="E69" s="3" t="str">
        <f>IF(Nitrogen!H69=0,"",+Nitrogen!L69)</f>
        <v/>
      </c>
      <c r="F69" s="2" t="str">
        <f>IF(Nitrogen!H69=0,"",6.297)</f>
        <v/>
      </c>
      <c r="G69" s="3" t="str">
        <f>IF(Nitrogen!H69=0,"",D69*E69*F69)</f>
        <v/>
      </c>
      <c r="H69" s="35"/>
      <c r="I69" s="3" t="str">
        <f>IF(Nitrogen!H69=0,"",G69+H69)</f>
        <v/>
      </c>
    </row>
    <row r="70" spans="1:9" x14ac:dyDescent="0.25">
      <c r="C70" s="2"/>
    </row>
    <row r="71" spans="1:9" x14ac:dyDescent="0.25">
      <c r="C71" s="2"/>
    </row>
    <row r="72" spans="1:9" x14ac:dyDescent="0.25">
      <c r="C72" s="2"/>
    </row>
    <row r="73" spans="1:9" x14ac:dyDescent="0.25">
      <c r="C73" s="2"/>
    </row>
    <row r="74" spans="1:9" x14ac:dyDescent="0.25">
      <c r="C74" s="2"/>
    </row>
    <row r="75" spans="1:9" x14ac:dyDescent="0.25">
      <c r="C75" s="2"/>
    </row>
    <row r="76" spans="1:9" x14ac:dyDescent="0.25">
      <c r="C76" s="2"/>
    </row>
    <row r="77" spans="1:9" x14ac:dyDescent="0.25">
      <c r="C77" s="2"/>
    </row>
    <row r="78" spans="1:9" x14ac:dyDescent="0.25">
      <c r="C78" s="2"/>
    </row>
    <row r="79" spans="1:9" x14ac:dyDescent="0.25">
      <c r="C79" s="2"/>
    </row>
    <row r="80" spans="1:9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</sheetData>
  <sheetProtection algorithmName="SHA-512" hashValue="NbT5LeW0wzdSj2zb41B9l3cuIuFBlbg98I88tjp2I0wW1B553Y0VI49l0i3chETtQCbHmAD36zg200o+u5GR+g==" saltValue="jaw9wyA1vekh5ZpdTG8BNA==" spinCount="100000" sheet="1" objects="1" scenarios="1"/>
  <mergeCells count="1">
    <mergeCell ref="A3:I3"/>
  </mergeCells>
  <phoneticPr fontId="12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3:I68"/>
  <sheetViews>
    <sheetView workbookViewId="0">
      <selection activeCell="H6" sqref="H6"/>
    </sheetView>
  </sheetViews>
  <sheetFormatPr defaultRowHeight="13.2" x14ac:dyDescent="0.25"/>
  <cols>
    <col min="1" max="1" width="16" customWidth="1"/>
    <col min="2" max="2" width="9.5546875" customWidth="1"/>
    <col min="4" max="4" width="15.6640625" customWidth="1"/>
    <col min="5" max="5" width="15.44140625" customWidth="1"/>
    <col min="6" max="6" width="15.109375" customWidth="1"/>
    <col min="7" max="7" width="12.44140625" style="11" customWidth="1"/>
    <col min="8" max="8" width="11" customWidth="1"/>
    <col min="9" max="9" width="10.5546875" customWidth="1"/>
  </cols>
  <sheetData>
    <row r="3" spans="1:9" ht="22.8" x14ac:dyDescent="0.4">
      <c r="A3" s="61" t="s">
        <v>43</v>
      </c>
      <c r="B3" s="61"/>
      <c r="C3" s="61"/>
      <c r="D3" s="61"/>
      <c r="E3" s="61"/>
      <c r="F3" s="61"/>
      <c r="G3" s="61"/>
      <c r="H3" s="61"/>
      <c r="I3" s="61"/>
    </row>
    <row r="5" spans="1:9" ht="27.75" customHeight="1" x14ac:dyDescent="0.25">
      <c r="A5" s="18" t="s">
        <v>44</v>
      </c>
      <c r="B5" s="18" t="s">
        <v>70</v>
      </c>
      <c r="C5" s="18" t="s">
        <v>29</v>
      </c>
      <c r="D5" s="18" t="s">
        <v>51</v>
      </c>
      <c r="E5" s="18" t="s">
        <v>46</v>
      </c>
      <c r="F5" s="18" t="s">
        <v>47</v>
      </c>
      <c r="G5" s="19" t="s">
        <v>52</v>
      </c>
      <c r="H5" s="18" t="s">
        <v>53</v>
      </c>
      <c r="I5" s="18" t="s">
        <v>54</v>
      </c>
    </row>
    <row r="6" spans="1:9" x14ac:dyDescent="0.25">
      <c r="A6" s="60">
        <f>IF(Nitrogen!H6=0,"",+Copper!A6)</f>
        <v>44627</v>
      </c>
      <c r="B6" s="31">
        <f>IF(Nitrogen!H6=0,"",+Nitrogen!A6)</f>
        <v>3651</v>
      </c>
      <c r="C6" s="31">
        <f>IF(Nitrogen!H6=0,"",+Nitrogen!B6)</f>
        <v>4</v>
      </c>
      <c r="D6" s="3">
        <f>IF(Nitrogen!H6=0,"",+'Waste Analysis'!C$35)</f>
        <v>118.29355828474512</v>
      </c>
      <c r="E6" s="3">
        <f>+Nitrogen!L6</f>
        <v>0.42937212551510379</v>
      </c>
      <c r="F6" s="2">
        <f>IF(Nitrogen!H6=0,"",3.193)</f>
        <v>3.1930000000000001</v>
      </c>
      <c r="G6" s="3">
        <f>IF(Nitrogen!H6=0,"",D6*E6*F6)</f>
        <v>162.17871728160239</v>
      </c>
      <c r="H6" s="57">
        <v>140</v>
      </c>
      <c r="I6" s="3">
        <f>IF(Nitrogen!H6=0,"",G6+H6)</f>
        <v>302.17871728160242</v>
      </c>
    </row>
    <row r="7" spans="1:9" x14ac:dyDescent="0.25">
      <c r="A7" s="60">
        <f>IF(Nitrogen!H7=0,"",+Copper!A7)</f>
        <v>44627</v>
      </c>
      <c r="B7" s="31">
        <f>IF(Nitrogen!H7=0,"",+Nitrogen!A8)</f>
        <v>3656</v>
      </c>
      <c r="C7" s="31">
        <v>2</v>
      </c>
      <c r="D7" s="3">
        <f>IF(Nitrogen!H7=0,"",+'Waste Analysis'!C$35)</f>
        <v>118.29355828474512</v>
      </c>
      <c r="E7" s="3">
        <f>+Nitrogen!L7</f>
        <v>0.42937212551510373</v>
      </c>
      <c r="F7" s="2">
        <f>IF(Nitrogen!H7=0,"",3.193)</f>
        <v>3.1930000000000001</v>
      </c>
      <c r="G7" s="3">
        <f>IF(Nitrogen!H7=0,"",D7*E7*F7)</f>
        <v>162.17871728160236</v>
      </c>
      <c r="H7" s="57">
        <v>74</v>
      </c>
      <c r="I7" s="3">
        <f>IF(Nitrogen!H7=0,"",G7+H7)</f>
        <v>236.17871728160236</v>
      </c>
    </row>
    <row r="8" spans="1:9" x14ac:dyDescent="0.25">
      <c r="A8" s="60">
        <f>IF(Nitrogen!H8=0,"",+Copper!A8)</f>
        <v>0</v>
      </c>
      <c r="B8" s="31">
        <v>3656</v>
      </c>
      <c r="C8" s="31">
        <v>3</v>
      </c>
      <c r="D8" s="3">
        <f>IF(Nitrogen!H8=0,"",+'Waste Analysis'!C$35)</f>
        <v>118.29355828474512</v>
      </c>
      <c r="E8" s="3">
        <f>+Nitrogen!L8</f>
        <v>0</v>
      </c>
      <c r="F8" s="2">
        <f>IF(Nitrogen!H8=0,"",3.193)</f>
        <v>3.1930000000000001</v>
      </c>
      <c r="G8" s="3">
        <f>IF(Nitrogen!H8=0,"",D8*E8*F8)</f>
        <v>0</v>
      </c>
      <c r="H8" s="32">
        <v>106</v>
      </c>
      <c r="I8" s="3">
        <f>IF(Nitrogen!H8=0,"",G8+H8)</f>
        <v>106</v>
      </c>
    </row>
    <row r="9" spans="1:9" x14ac:dyDescent="0.25">
      <c r="A9" s="60">
        <f>IF(Nitrogen!H9=0,"",+Copper!A9)</f>
        <v>0</v>
      </c>
      <c r="B9" s="31">
        <f>IF(Nitrogen!H9=0,"",+Nitrogen!A9)</f>
        <v>3656</v>
      </c>
      <c r="C9" s="31">
        <v>4</v>
      </c>
      <c r="D9" s="3">
        <f>IF(Nitrogen!H9=0,"",+'Waste Analysis'!C$35)</f>
        <v>118.29355828474512</v>
      </c>
      <c r="E9" s="3">
        <f>+Nitrogen!L9</f>
        <v>0</v>
      </c>
      <c r="F9" s="2">
        <f>IF(Nitrogen!H9=0,"",3.193)</f>
        <v>3.1930000000000001</v>
      </c>
      <c r="G9" s="3">
        <f>IF(Nitrogen!H9=0,"",D9*E9*F9)</f>
        <v>0</v>
      </c>
      <c r="H9" s="32">
        <v>106</v>
      </c>
      <c r="I9" s="3">
        <f>IF(Nitrogen!H9=0,"",G9+H9)</f>
        <v>106</v>
      </c>
    </row>
    <row r="10" spans="1:9" x14ac:dyDescent="0.25">
      <c r="A10" s="60">
        <f>IF(Nitrogen!H10=0,"",+Copper!A10)</f>
        <v>0</v>
      </c>
      <c r="B10" s="31">
        <f>IF(Nitrogen!H10=0,"",+Nitrogen!A10)</f>
        <v>3656</v>
      </c>
      <c r="C10" s="31">
        <f>IF(Nitrogen!H10=0,"",+Nitrogen!B10)</f>
        <v>5</v>
      </c>
      <c r="D10" s="3">
        <f>IF(Nitrogen!H10=0,"",+'Waste Analysis'!C$35)</f>
        <v>118.29355828474512</v>
      </c>
      <c r="E10" s="3">
        <f>+Nitrogen!L10</f>
        <v>0</v>
      </c>
      <c r="F10" s="2">
        <f>IF(Nitrogen!H10=0,"",3.193)</f>
        <v>3.1930000000000001</v>
      </c>
      <c r="G10" s="3">
        <f>IF(Nitrogen!H10=0,"",D10*E10*F10)</f>
        <v>0</v>
      </c>
      <c r="H10" s="32">
        <v>106</v>
      </c>
      <c r="I10" s="3">
        <f>IF(Nitrogen!H10=0,"",G10+H10)</f>
        <v>106</v>
      </c>
    </row>
    <row r="11" spans="1:9" x14ac:dyDescent="0.25">
      <c r="A11" s="9" t="str">
        <f>IF(Nitrogen!H11=0,"",+Copper!A11)</f>
        <v/>
      </c>
      <c r="B11" s="31" t="str">
        <f>IF(Nitrogen!H11=0,"",+Nitrogen!A11)</f>
        <v/>
      </c>
      <c r="C11" s="31" t="str">
        <f>IF(Nitrogen!H11=0,"",+Nitrogen!B11)</f>
        <v/>
      </c>
      <c r="D11" s="3" t="str">
        <f>IF(Nitrogen!H11=0,"",+'Waste Analysis'!C$35)</f>
        <v/>
      </c>
      <c r="E11" s="3" t="str">
        <f>+Nitrogen!L11</f>
        <v/>
      </c>
      <c r="F11" s="2" t="str">
        <f>IF(Nitrogen!H11=0,"",3.193)</f>
        <v/>
      </c>
      <c r="G11" s="3" t="str">
        <f>IF(Nitrogen!H11=0,"",D11*E11*F11)</f>
        <v/>
      </c>
      <c r="H11" s="39"/>
      <c r="I11" s="3" t="str">
        <f>IF(Nitrogen!H11=0,"",G11+H11)</f>
        <v/>
      </c>
    </row>
    <row r="12" spans="1:9" x14ac:dyDescent="0.25">
      <c r="A12" s="9" t="str">
        <f>IF(Nitrogen!H12=0,"",+Copper!A12)</f>
        <v/>
      </c>
      <c r="B12" s="31" t="str">
        <f>IF(Nitrogen!H12=0,"",+Nitrogen!A12)</f>
        <v/>
      </c>
      <c r="C12" s="31" t="str">
        <f>IF(Nitrogen!H12=0,"",+Nitrogen!B12)</f>
        <v/>
      </c>
      <c r="D12" s="3" t="str">
        <f>IF(Nitrogen!H12=0,"",+'Waste Analysis'!C$35)</f>
        <v/>
      </c>
      <c r="E12" s="3" t="str">
        <f>+Nitrogen!L12</f>
        <v/>
      </c>
      <c r="F12" s="2" t="str">
        <f>IF(Nitrogen!H12=0,"",3.193)</f>
        <v/>
      </c>
      <c r="G12" s="3" t="str">
        <f>IF(Nitrogen!H12=0,"",D12*E12*F12)</f>
        <v/>
      </c>
      <c r="H12" s="39"/>
      <c r="I12" s="3" t="str">
        <f>IF(Nitrogen!H12=0,"",G12+H12)</f>
        <v/>
      </c>
    </row>
    <row r="13" spans="1:9" x14ac:dyDescent="0.25">
      <c r="A13" s="9" t="str">
        <f>IF(Nitrogen!H13=0,"",+Copper!A13)</f>
        <v/>
      </c>
      <c r="B13" s="31" t="str">
        <f>IF(Nitrogen!H13=0,"",+Nitrogen!A13)</f>
        <v/>
      </c>
      <c r="C13" s="31" t="str">
        <f>IF(Nitrogen!H13=0,"",+Nitrogen!B13)</f>
        <v/>
      </c>
      <c r="D13" s="3" t="str">
        <f>IF(Nitrogen!H13=0,"",+'Waste Analysis'!C$35)</f>
        <v/>
      </c>
      <c r="E13" s="3" t="str">
        <f>+Nitrogen!L13</f>
        <v/>
      </c>
      <c r="F13" s="2" t="str">
        <f>IF(Nitrogen!H13=0,"",3.193)</f>
        <v/>
      </c>
      <c r="G13" s="3" t="str">
        <f>IF(Nitrogen!H13=0,"",D13*E13*F13)</f>
        <v/>
      </c>
      <c r="H13" s="39"/>
      <c r="I13" s="3" t="str">
        <f>IF(Nitrogen!H13=0,"",G13+H13)</f>
        <v/>
      </c>
    </row>
    <row r="14" spans="1:9" x14ac:dyDescent="0.25">
      <c r="A14" s="9" t="e">
        <f>IF(Nitrogen!#REF!=0,"",+Copper!A14)</f>
        <v>#REF!</v>
      </c>
      <c r="B14" s="31" t="e">
        <f>IF(Nitrogen!#REF!=0,"",+Nitrogen!A14)</f>
        <v>#REF!</v>
      </c>
      <c r="C14" s="31" t="e">
        <f>IF(Nitrogen!#REF!=0,"",+Nitrogen!B14)</f>
        <v>#REF!</v>
      </c>
      <c r="D14" s="3" t="e">
        <f>IF(Nitrogen!#REF!=0,"",+'Waste Analysis'!C$35)</f>
        <v>#REF!</v>
      </c>
      <c r="E14" s="3">
        <f>+Nitrogen!L14</f>
        <v>0</v>
      </c>
      <c r="F14" s="2" t="e">
        <f>IF(Nitrogen!#REF!=0,"",3.193)</f>
        <v>#REF!</v>
      </c>
      <c r="G14" s="3" t="e">
        <f>IF(Nitrogen!#REF!=0,"",D14*E14*F14)</f>
        <v>#REF!</v>
      </c>
      <c r="H14" s="39"/>
      <c r="I14" s="3" t="e">
        <f>IF(Nitrogen!#REF!=0,"",G14+H14)</f>
        <v>#REF!</v>
      </c>
    </row>
    <row r="15" spans="1:9" x14ac:dyDescent="0.25">
      <c r="A15" s="9" t="e">
        <f>IF(Nitrogen!#REF!=0,"",+Copper!A15)</f>
        <v>#REF!</v>
      </c>
      <c r="B15" s="31" t="e">
        <f>IF(Nitrogen!#REF!=0,"",+Nitrogen!A15)</f>
        <v>#REF!</v>
      </c>
      <c r="C15" s="31" t="e">
        <f>IF(Nitrogen!#REF!=0,"",+Nitrogen!B15)</f>
        <v>#REF!</v>
      </c>
      <c r="D15" s="3" t="e">
        <f>IF(Nitrogen!#REF!=0,"",+'Waste Analysis'!C$35)</f>
        <v>#REF!</v>
      </c>
      <c r="E15" s="3">
        <f>+Nitrogen!L15</f>
        <v>0</v>
      </c>
      <c r="F15" s="2" t="e">
        <f>IF(Nitrogen!#REF!=0,"",3.193)</f>
        <v>#REF!</v>
      </c>
      <c r="G15" s="3" t="e">
        <f>IF(Nitrogen!#REF!=0,"",D15*E15*F15)</f>
        <v>#REF!</v>
      </c>
      <c r="H15" s="46"/>
      <c r="I15" s="3" t="e">
        <f>IF(Nitrogen!#REF!=0,"",G15+H15)</f>
        <v>#REF!</v>
      </c>
    </row>
    <row r="16" spans="1:9" x14ac:dyDescent="0.25">
      <c r="A16" s="9" t="e">
        <f>IF(Nitrogen!#REF!=0,"",+Copper!A16)</f>
        <v>#REF!</v>
      </c>
      <c r="B16" s="31" t="e">
        <f>IF(Nitrogen!#REF!=0,"",+Nitrogen!A16)</f>
        <v>#REF!</v>
      </c>
      <c r="C16" s="31" t="e">
        <f>IF(Nitrogen!#REF!=0,"",+Nitrogen!B16)</f>
        <v>#REF!</v>
      </c>
      <c r="D16" s="3" t="e">
        <f>IF(Nitrogen!#REF!=0,"",+'Waste Analysis'!C$35)</f>
        <v>#REF!</v>
      </c>
      <c r="E16" s="3">
        <f>+Nitrogen!L16</f>
        <v>0</v>
      </c>
      <c r="F16" s="2" t="e">
        <f>IF(Nitrogen!#REF!=0,"",3.193)</f>
        <v>#REF!</v>
      </c>
      <c r="G16" s="3" t="e">
        <f>IF(Nitrogen!#REF!=0,"",D16*E16*F16)</f>
        <v>#REF!</v>
      </c>
      <c r="H16" s="46"/>
      <c r="I16" s="3" t="e">
        <f>IF(Nitrogen!#REF!=0,"",G16+H16)</f>
        <v>#REF!</v>
      </c>
    </row>
    <row r="17" spans="1:9" x14ac:dyDescent="0.25">
      <c r="A17" s="9" t="e">
        <f>IF(Nitrogen!#REF!=0,"",+Copper!A17)</f>
        <v>#REF!</v>
      </c>
      <c r="B17" s="31" t="e">
        <f>IF(Nitrogen!#REF!=0,"",+Nitrogen!A17)</f>
        <v>#REF!</v>
      </c>
      <c r="C17" s="31" t="e">
        <f>IF(Nitrogen!#REF!=0,"",+Nitrogen!B17)</f>
        <v>#REF!</v>
      </c>
      <c r="D17" s="3" t="e">
        <f>IF(Nitrogen!#REF!=0,"",+'Waste Analysis'!C$35)</f>
        <v>#REF!</v>
      </c>
      <c r="E17" s="3">
        <f>+Nitrogen!L17</f>
        <v>0</v>
      </c>
      <c r="F17" s="2" t="e">
        <f>IF(Nitrogen!#REF!=0,"",3.193)</f>
        <v>#REF!</v>
      </c>
      <c r="G17" s="3" t="e">
        <f>IF(Nitrogen!#REF!=0,"",D17*E17*F17)</f>
        <v>#REF!</v>
      </c>
      <c r="H17" s="46"/>
      <c r="I17" s="3" t="e">
        <f>IF(Nitrogen!#REF!=0,"",G17+H17)</f>
        <v>#REF!</v>
      </c>
    </row>
    <row r="18" spans="1:9" x14ac:dyDescent="0.25">
      <c r="A18" s="9" t="e">
        <f>IF(Nitrogen!#REF!=0,"",+Copper!A18)</f>
        <v>#REF!</v>
      </c>
      <c r="B18" s="31" t="e">
        <f>IF(Nitrogen!#REF!=0,"",+Nitrogen!A18)</f>
        <v>#REF!</v>
      </c>
      <c r="C18" s="31" t="e">
        <f>IF(Nitrogen!#REF!=0,"",+Nitrogen!B18)</f>
        <v>#REF!</v>
      </c>
      <c r="D18" s="3" t="e">
        <f>IF(Nitrogen!#REF!=0,"",+'Waste Analysis'!C$35)</f>
        <v>#REF!</v>
      </c>
      <c r="E18" s="3">
        <f>+Nitrogen!L18</f>
        <v>0</v>
      </c>
      <c r="F18" s="2" t="e">
        <f>IF(Nitrogen!#REF!=0,"",3.193)</f>
        <v>#REF!</v>
      </c>
      <c r="G18" s="3" t="e">
        <f>IF(Nitrogen!#REF!=0,"",D18*E18*F18)</f>
        <v>#REF!</v>
      </c>
      <c r="H18" s="46"/>
      <c r="I18" s="3" t="e">
        <f>IF(Nitrogen!#REF!=0,"",G18+H18)</f>
        <v>#REF!</v>
      </c>
    </row>
    <row r="19" spans="1:9" x14ac:dyDescent="0.25">
      <c r="A19" s="9" t="str">
        <f>IF(Nitrogen!H19=0,"",+Copper!A19)</f>
        <v/>
      </c>
      <c r="B19" s="31" t="str">
        <f>IF(Nitrogen!H19=0,"",+Nitrogen!A19)</f>
        <v/>
      </c>
      <c r="C19" s="31" t="str">
        <f>IF(Nitrogen!H19=0,"",+Nitrogen!B19)</f>
        <v/>
      </c>
      <c r="D19" s="3" t="str">
        <f>IF(Nitrogen!H19=0,"",+'Waste Analysis'!C$35)</f>
        <v/>
      </c>
      <c r="E19" s="3" t="str">
        <f>+Nitrogen!L19</f>
        <v/>
      </c>
      <c r="F19" s="2" t="str">
        <f>IF(Nitrogen!H19=0,"",3.193)</f>
        <v/>
      </c>
      <c r="G19" s="3" t="str">
        <f>IF(Nitrogen!H19=0,"",D19*E19*F19)</f>
        <v/>
      </c>
      <c r="H19" s="46"/>
      <c r="I19" s="3" t="str">
        <f>IF(Nitrogen!H19=0,"",G19+H19)</f>
        <v/>
      </c>
    </row>
    <row r="20" spans="1:9" x14ac:dyDescent="0.25">
      <c r="A20" s="9" t="str">
        <f>IF(Nitrogen!H20=0,"",+Copper!A20)</f>
        <v/>
      </c>
      <c r="B20" s="31" t="str">
        <f>IF(Nitrogen!H20=0,"",+Nitrogen!A20)</f>
        <v/>
      </c>
      <c r="C20" s="31" t="str">
        <f>IF(Nitrogen!H20=0,"",+Nitrogen!B20)</f>
        <v/>
      </c>
      <c r="D20" s="3" t="str">
        <f>IF(Nitrogen!H20=0,"",+'Waste Analysis'!C$35)</f>
        <v/>
      </c>
      <c r="E20" s="3" t="str">
        <f>+Nitrogen!L20</f>
        <v/>
      </c>
      <c r="F20" s="2" t="str">
        <f>IF(Nitrogen!H20=0,"",3.193)</f>
        <v/>
      </c>
      <c r="G20" s="3" t="str">
        <f>IF(Nitrogen!H20=0,"",D20*E20*F20)</f>
        <v/>
      </c>
      <c r="H20" s="46"/>
      <c r="I20" s="3" t="str">
        <f>IF(Nitrogen!H20=0,"",G20+H20)</f>
        <v/>
      </c>
    </row>
    <row r="21" spans="1:9" x14ac:dyDescent="0.25">
      <c r="A21" s="9" t="str">
        <f>IF(Nitrogen!H21=0,"",+Copper!A21)</f>
        <v/>
      </c>
      <c r="B21" s="31" t="str">
        <f>IF(Nitrogen!H21=0,"",+Nitrogen!A21)</f>
        <v/>
      </c>
      <c r="C21" s="31" t="str">
        <f>IF(Nitrogen!H21=0,"",+Nitrogen!B21)</f>
        <v/>
      </c>
      <c r="D21" s="3" t="str">
        <f>IF(Nitrogen!H21=0,"",+'Waste Analysis'!C$35)</f>
        <v/>
      </c>
      <c r="E21" s="3" t="str">
        <f>+Nitrogen!L21</f>
        <v/>
      </c>
      <c r="F21" s="2" t="str">
        <f>IF(Nitrogen!H21=0,"",3.193)</f>
        <v/>
      </c>
      <c r="G21" s="3" t="str">
        <f>IF(Nitrogen!H21=0,"",D21*E21*F21)</f>
        <v/>
      </c>
      <c r="H21" s="46"/>
      <c r="I21" s="3" t="str">
        <f>IF(Nitrogen!H21=0,"",G21+H21)</f>
        <v/>
      </c>
    </row>
    <row r="22" spans="1:9" x14ac:dyDescent="0.25">
      <c r="A22" s="9" t="str">
        <f>IF(Nitrogen!H22=0,"",+Copper!A22)</f>
        <v/>
      </c>
      <c r="B22" s="31" t="str">
        <f>IF(Nitrogen!H22=0,"",+Nitrogen!A22)</f>
        <v/>
      </c>
      <c r="C22" s="31" t="str">
        <f>IF(Nitrogen!H22=0,"",+Nitrogen!B22)</f>
        <v/>
      </c>
      <c r="D22" s="3" t="str">
        <f>IF(Nitrogen!H22=0,"",+'Waste Analysis'!C$35)</f>
        <v/>
      </c>
      <c r="E22" s="3" t="str">
        <f>+Nitrogen!L22</f>
        <v/>
      </c>
      <c r="F22" s="2" t="str">
        <f>IF(Nitrogen!H22=0,"",3.193)</f>
        <v/>
      </c>
      <c r="G22" s="3" t="str">
        <f>IF(Nitrogen!H22=0,"",D22*E22*F22)</f>
        <v/>
      </c>
      <c r="H22" s="46"/>
      <c r="I22" s="3" t="str">
        <f>IF(Nitrogen!H22=0,"",G22+H22)</f>
        <v/>
      </c>
    </row>
    <row r="23" spans="1:9" x14ac:dyDescent="0.25">
      <c r="A23" s="9" t="str">
        <f>IF(Nitrogen!H23=0,"",+Copper!A23)</f>
        <v/>
      </c>
      <c r="B23" s="31" t="str">
        <f>IF(Nitrogen!H23=0,"",+Nitrogen!A23)</f>
        <v/>
      </c>
      <c r="C23" s="31" t="str">
        <f>IF(Nitrogen!H23=0,"",+Nitrogen!B23)</f>
        <v/>
      </c>
      <c r="D23" s="3" t="str">
        <f>IF(Nitrogen!H23=0,"",+'Waste Analysis'!C$35)</f>
        <v/>
      </c>
      <c r="E23" s="3" t="str">
        <f>+Nitrogen!L23</f>
        <v/>
      </c>
      <c r="F23" s="2" t="str">
        <f>IF(Nitrogen!H23=0,"",3.193)</f>
        <v/>
      </c>
      <c r="G23" s="3" t="str">
        <f>IF(Nitrogen!H23=0,"",D23*E23*F23)</f>
        <v/>
      </c>
      <c r="H23" s="46"/>
      <c r="I23" s="3" t="str">
        <f>IF(Nitrogen!H23=0,"",G23+H23)</f>
        <v/>
      </c>
    </row>
    <row r="24" spans="1:9" x14ac:dyDescent="0.25">
      <c r="A24" s="9" t="str">
        <f>IF(Nitrogen!H24=0,"",+Copper!A24)</f>
        <v/>
      </c>
      <c r="B24" s="31" t="str">
        <f>IF(Nitrogen!H24=0,"",+Nitrogen!A24)</f>
        <v/>
      </c>
      <c r="C24" s="31" t="str">
        <f>IF(Nitrogen!H24=0,"",+Nitrogen!B24)</f>
        <v/>
      </c>
      <c r="D24" s="3" t="str">
        <f>IF(Nitrogen!H24=0,"",+'Waste Analysis'!C$35)</f>
        <v/>
      </c>
      <c r="E24" s="3" t="str">
        <f>+Nitrogen!L24</f>
        <v/>
      </c>
      <c r="F24" s="2" t="str">
        <f>IF(Nitrogen!H24=0,"",3.193)</f>
        <v/>
      </c>
      <c r="G24" s="3" t="str">
        <f>IF(Nitrogen!H24=0,"",D24*E24*F24)</f>
        <v/>
      </c>
      <c r="H24" s="46"/>
      <c r="I24" s="3" t="str">
        <f>IF(Nitrogen!H24=0,"",G24+H24)</f>
        <v/>
      </c>
    </row>
    <row r="25" spans="1:9" x14ac:dyDescent="0.25">
      <c r="A25" s="9" t="str">
        <f>IF(Nitrogen!H25=0,"",+Copper!A25)</f>
        <v/>
      </c>
      <c r="B25" s="31" t="str">
        <f>IF(Nitrogen!H25=0,"",+Nitrogen!A25)</f>
        <v/>
      </c>
      <c r="C25" s="31" t="str">
        <f>IF(Nitrogen!H25=0,"",+Nitrogen!B25)</f>
        <v/>
      </c>
      <c r="D25" s="3" t="str">
        <f>IF(Nitrogen!H25=0,"",+'Waste Analysis'!C$35)</f>
        <v/>
      </c>
      <c r="E25" s="3" t="str">
        <f>+Nitrogen!L25</f>
        <v/>
      </c>
      <c r="F25" s="2" t="str">
        <f>IF(Nitrogen!H25=0,"",3.193)</f>
        <v/>
      </c>
      <c r="G25" s="3" t="str">
        <f>IF(Nitrogen!H25=0,"",D25*E25*F25)</f>
        <v/>
      </c>
      <c r="H25" s="46"/>
      <c r="I25" s="3" t="str">
        <f>IF(Nitrogen!H25=0,"",G25+H25)</f>
        <v/>
      </c>
    </row>
    <row r="26" spans="1:9" x14ac:dyDescent="0.25">
      <c r="A26" s="9" t="str">
        <f>IF(Nitrogen!H26=0,"",+Copper!A26)</f>
        <v/>
      </c>
      <c r="B26" s="31" t="str">
        <f>IF(Nitrogen!H26=0,"",+Nitrogen!A26)</f>
        <v/>
      </c>
      <c r="C26" s="31" t="str">
        <f>IF(Nitrogen!H26=0,"",+Nitrogen!B26)</f>
        <v/>
      </c>
      <c r="D26" s="3" t="str">
        <f>IF(Nitrogen!H26=0,"",+'Waste Analysis'!C$35)</f>
        <v/>
      </c>
      <c r="E26" s="3" t="str">
        <f>+Nitrogen!L26</f>
        <v/>
      </c>
      <c r="F26" s="2" t="str">
        <f>IF(Nitrogen!H26=0,"",3.193)</f>
        <v/>
      </c>
      <c r="G26" s="3" t="str">
        <f>IF(Nitrogen!H26=0,"",D26*E26*F26)</f>
        <v/>
      </c>
      <c r="H26" s="46"/>
      <c r="I26" s="3" t="str">
        <f>IF(Nitrogen!H26=0,"",G26+H26)</f>
        <v/>
      </c>
    </row>
    <row r="27" spans="1:9" x14ac:dyDescent="0.25">
      <c r="A27" s="9" t="str">
        <f>IF(Nitrogen!H27=0,"",+Copper!A27)</f>
        <v/>
      </c>
      <c r="B27" s="31" t="str">
        <f>IF(Nitrogen!H27=0,"",+Nitrogen!A27)</f>
        <v/>
      </c>
      <c r="C27" s="31" t="str">
        <f>IF(Nitrogen!H27=0,"",+Nitrogen!B27)</f>
        <v/>
      </c>
      <c r="D27" s="3" t="str">
        <f>IF(Nitrogen!H27=0,"",+'Waste Analysis'!C$35)</f>
        <v/>
      </c>
      <c r="E27" s="3" t="str">
        <f>+Nitrogen!L27</f>
        <v/>
      </c>
      <c r="F27" s="2" t="str">
        <f>IF(Nitrogen!H27=0,"",3.193)</f>
        <v/>
      </c>
      <c r="G27" s="3" t="str">
        <f>IF(Nitrogen!H27=0,"",D27*E27*F27)</f>
        <v/>
      </c>
      <c r="H27" s="35"/>
      <c r="I27" s="3" t="str">
        <f>IF(Nitrogen!H27=0,"",G27+H27)</f>
        <v/>
      </c>
    </row>
    <row r="28" spans="1:9" x14ac:dyDescent="0.25">
      <c r="A28" s="9" t="str">
        <f>IF(Nitrogen!H28=0,"",+Copper!A28)</f>
        <v/>
      </c>
      <c r="B28" s="31" t="str">
        <f>IF(Nitrogen!H28=0,"",+Nitrogen!A28)</f>
        <v/>
      </c>
      <c r="C28" s="31" t="str">
        <f>IF(Nitrogen!H28=0,"",+Nitrogen!B28)</f>
        <v/>
      </c>
      <c r="D28" s="3" t="str">
        <f>IF(Nitrogen!H28=0,"",+'Waste Analysis'!C$35)</f>
        <v/>
      </c>
      <c r="E28" s="3" t="str">
        <f>+Nitrogen!L28</f>
        <v/>
      </c>
      <c r="F28" s="2" t="str">
        <f>IF(Nitrogen!H28=0,"",3.193)</f>
        <v/>
      </c>
      <c r="G28" s="3" t="str">
        <f>IF(Nitrogen!H28=0,"",D28*E28*F28)</f>
        <v/>
      </c>
      <c r="H28" s="35"/>
      <c r="I28" s="3" t="str">
        <f>IF(Nitrogen!H28=0,"",G28+H28)</f>
        <v/>
      </c>
    </row>
    <row r="29" spans="1:9" x14ac:dyDescent="0.25">
      <c r="A29" s="9" t="str">
        <f>IF(Nitrogen!H29=0,"",+Copper!A29)</f>
        <v/>
      </c>
      <c r="B29" s="31" t="str">
        <f>IF(Nitrogen!H29=0,"",+Nitrogen!A29)</f>
        <v/>
      </c>
      <c r="C29" s="31" t="str">
        <f>IF(Nitrogen!H29=0,"",+Nitrogen!B29)</f>
        <v/>
      </c>
      <c r="D29" s="3" t="str">
        <f>IF(Nitrogen!H29=0,"",+'Waste Analysis'!C$35)</f>
        <v/>
      </c>
      <c r="E29" s="3" t="str">
        <f>+Nitrogen!L29</f>
        <v/>
      </c>
      <c r="F29" s="2" t="str">
        <f>IF(Nitrogen!H29=0,"",3.193)</f>
        <v/>
      </c>
      <c r="G29" s="3" t="str">
        <f>IF(Nitrogen!H29=0,"",D29*E29*F29)</f>
        <v/>
      </c>
      <c r="H29" s="35"/>
      <c r="I29" s="3" t="str">
        <f>IF(Nitrogen!H29=0,"",G29+H29)</f>
        <v/>
      </c>
    </row>
    <row r="30" spans="1:9" x14ac:dyDescent="0.25">
      <c r="A30" s="9" t="str">
        <f>IF(Nitrogen!H30=0,"",+Copper!A30)</f>
        <v/>
      </c>
      <c r="B30" s="31" t="str">
        <f>IF(Nitrogen!H30=0,"",+Nitrogen!A30)</f>
        <v/>
      </c>
      <c r="C30" s="31" t="str">
        <f>IF(Nitrogen!H30=0,"",+Nitrogen!B30)</f>
        <v/>
      </c>
      <c r="D30" s="3" t="str">
        <f>IF(Nitrogen!H30=0,"",+'Waste Analysis'!C$35)</f>
        <v/>
      </c>
      <c r="E30" s="3" t="str">
        <f>+Nitrogen!L30</f>
        <v/>
      </c>
      <c r="F30" s="2" t="str">
        <f>IF(Nitrogen!H30=0,"",3.193)</f>
        <v/>
      </c>
      <c r="G30" s="3" t="str">
        <f>IF(Nitrogen!H30=0,"",D30*E30*F30)</f>
        <v/>
      </c>
      <c r="H30" s="35"/>
      <c r="I30" s="3" t="str">
        <f>IF(Nitrogen!H30=0,"",G30+H30)</f>
        <v/>
      </c>
    </row>
    <row r="31" spans="1:9" x14ac:dyDescent="0.25">
      <c r="A31" s="9" t="str">
        <f>IF(Nitrogen!H31=0,"",+Copper!A31)</f>
        <v/>
      </c>
      <c r="B31" s="31" t="str">
        <f>IF(Nitrogen!H31=0,"",+Nitrogen!A31)</f>
        <v/>
      </c>
      <c r="C31" s="31" t="str">
        <f>IF(Nitrogen!H31=0,"",+Nitrogen!B31)</f>
        <v/>
      </c>
      <c r="D31" s="3" t="str">
        <f>IF(Nitrogen!H31=0,"",+'Waste Analysis'!C$35)</f>
        <v/>
      </c>
      <c r="E31" s="3" t="str">
        <f>+Nitrogen!L31</f>
        <v/>
      </c>
      <c r="F31" s="2" t="str">
        <f>IF(Nitrogen!H31=0,"",3.193)</f>
        <v/>
      </c>
      <c r="G31" s="3" t="str">
        <f>IF(Nitrogen!H31=0,"",D31*E31*F31)</f>
        <v/>
      </c>
      <c r="H31" s="35"/>
      <c r="I31" s="3" t="str">
        <f>IF(Nitrogen!H31=0,"",G31+H31)</f>
        <v/>
      </c>
    </row>
    <row r="32" spans="1:9" x14ac:dyDescent="0.25">
      <c r="A32" s="9" t="str">
        <f>IF(Nitrogen!H32=0,"",+Copper!A32)</f>
        <v/>
      </c>
      <c r="B32" s="31" t="str">
        <f>IF(Nitrogen!H32=0,"",+Nitrogen!A32)</f>
        <v/>
      </c>
      <c r="C32" s="31" t="str">
        <f>IF(Nitrogen!H32=0,"",+Nitrogen!B32)</f>
        <v/>
      </c>
      <c r="D32" s="3" t="str">
        <f>IF(Nitrogen!H32=0,"",+'Waste Analysis'!C$35)</f>
        <v/>
      </c>
      <c r="E32" s="3" t="str">
        <f>+Nitrogen!L32</f>
        <v/>
      </c>
      <c r="F32" s="2" t="str">
        <f>IF(Nitrogen!H32=0,"",3.193)</f>
        <v/>
      </c>
      <c r="G32" s="3" t="str">
        <f>IF(Nitrogen!H32=0,"",D32*E32*F32)</f>
        <v/>
      </c>
      <c r="H32" s="35"/>
      <c r="I32" s="3" t="str">
        <f>IF(Nitrogen!H32=0,"",G32+H32)</f>
        <v/>
      </c>
    </row>
    <row r="33" spans="1:9" x14ac:dyDescent="0.25">
      <c r="A33" s="9" t="str">
        <f>IF(Nitrogen!H33=0,"",+Copper!A33)</f>
        <v/>
      </c>
      <c r="B33" s="31" t="str">
        <f>IF(Nitrogen!H33=0,"",+Nitrogen!A33)</f>
        <v/>
      </c>
      <c r="C33" s="31" t="str">
        <f>IF(Nitrogen!H33=0,"",+Nitrogen!B33)</f>
        <v/>
      </c>
      <c r="D33" s="3" t="str">
        <f>IF(Nitrogen!H33=0,"",+'Waste Analysis'!C$35)</f>
        <v/>
      </c>
      <c r="E33" s="3" t="str">
        <f>+Nitrogen!L33</f>
        <v/>
      </c>
      <c r="F33" s="2" t="str">
        <f>IF(Nitrogen!H33=0,"",3.193)</f>
        <v/>
      </c>
      <c r="G33" s="3" t="str">
        <f>IF(Nitrogen!H33=0,"",D33*E33*F33)</f>
        <v/>
      </c>
      <c r="H33" s="35"/>
      <c r="I33" s="3" t="str">
        <f>IF(Nitrogen!H33=0,"",G33+H33)</f>
        <v/>
      </c>
    </row>
    <row r="34" spans="1:9" x14ac:dyDescent="0.25">
      <c r="A34" s="9" t="str">
        <f>IF(Nitrogen!H34=0,"",+Copper!A34)</f>
        <v/>
      </c>
      <c r="B34" s="31" t="str">
        <f>IF(Nitrogen!H34=0,"",+Nitrogen!A34)</f>
        <v/>
      </c>
      <c r="C34" s="31" t="str">
        <f>IF(Nitrogen!H34=0,"",+Nitrogen!B34)</f>
        <v/>
      </c>
      <c r="D34" s="3" t="str">
        <f>IF(Nitrogen!H34=0,"",+'Waste Analysis'!C$35)</f>
        <v/>
      </c>
      <c r="E34" s="3" t="str">
        <f>+Nitrogen!L34</f>
        <v/>
      </c>
      <c r="F34" s="2" t="str">
        <f>IF(Nitrogen!H34=0,"",3.193)</f>
        <v/>
      </c>
      <c r="G34" s="3" t="str">
        <f>IF(Nitrogen!H34=0,"",D34*E34*F34)</f>
        <v/>
      </c>
      <c r="H34" s="35"/>
      <c r="I34" s="3" t="str">
        <f>IF(Nitrogen!H34=0,"",G34+H34)</f>
        <v/>
      </c>
    </row>
    <row r="35" spans="1:9" x14ac:dyDescent="0.25">
      <c r="A35" s="9" t="str">
        <f>IF(Nitrogen!H35=0,"",+Copper!A35)</f>
        <v/>
      </c>
      <c r="B35" s="31" t="str">
        <f>IF(Nitrogen!H35=0,"",+Nitrogen!A35)</f>
        <v/>
      </c>
      <c r="C35" s="31" t="str">
        <f>IF(Nitrogen!H35=0,"",+Nitrogen!B35)</f>
        <v/>
      </c>
      <c r="D35" s="3" t="str">
        <f>IF(Nitrogen!H35=0,"",+'Waste Analysis'!C$35)</f>
        <v/>
      </c>
      <c r="E35" s="3" t="str">
        <f>+Nitrogen!L35</f>
        <v/>
      </c>
      <c r="F35" s="2" t="str">
        <f>IF(Nitrogen!H35=0,"",3.193)</f>
        <v/>
      </c>
      <c r="G35" s="3" t="str">
        <f>IF(Nitrogen!H35=0,"",D35*E35*F35)</f>
        <v/>
      </c>
      <c r="H35" s="35"/>
      <c r="I35" s="3" t="str">
        <f>IF(Nitrogen!H35=0,"",G35+H35)</f>
        <v/>
      </c>
    </row>
    <row r="36" spans="1:9" x14ac:dyDescent="0.25">
      <c r="A36" s="9" t="str">
        <f>IF(Nitrogen!H36=0,"",+Copper!A36)</f>
        <v/>
      </c>
      <c r="B36" s="31" t="str">
        <f>IF(Nitrogen!H36=0,"",+Nitrogen!A36)</f>
        <v/>
      </c>
      <c r="C36" s="31" t="str">
        <f>IF(Nitrogen!H36=0,"",+Nitrogen!B36)</f>
        <v/>
      </c>
      <c r="D36" s="3" t="str">
        <f>IF(Nitrogen!H36=0,"",+'Waste Analysis'!C$35)</f>
        <v/>
      </c>
      <c r="E36" s="3" t="str">
        <f>+Nitrogen!L36</f>
        <v/>
      </c>
      <c r="F36" s="2" t="str">
        <f>IF(Nitrogen!H36=0,"",3.193)</f>
        <v/>
      </c>
      <c r="G36" s="3" t="str">
        <f>IF(Nitrogen!H36=0,"",D36*E36*F36)</f>
        <v/>
      </c>
      <c r="H36" s="35"/>
      <c r="I36" s="3" t="str">
        <f>IF(Nitrogen!H36=0,"",G36+H36)</f>
        <v/>
      </c>
    </row>
    <row r="37" spans="1:9" x14ac:dyDescent="0.25">
      <c r="A37" s="9" t="str">
        <f>IF(Nitrogen!H37=0,"",+Copper!A37)</f>
        <v/>
      </c>
      <c r="B37" s="31" t="str">
        <f>IF(Nitrogen!H37=0,"",+Nitrogen!A37)</f>
        <v/>
      </c>
      <c r="C37" s="31" t="str">
        <f>IF(Nitrogen!H37=0,"",+Nitrogen!B37)</f>
        <v/>
      </c>
      <c r="D37" s="3" t="str">
        <f>IF(Nitrogen!H37=0,"",+'Waste Analysis'!C$35)</f>
        <v/>
      </c>
      <c r="E37" s="3" t="str">
        <f>+Nitrogen!L37</f>
        <v/>
      </c>
      <c r="F37" s="2" t="str">
        <f>IF(Nitrogen!H37=0,"",3.193)</f>
        <v/>
      </c>
      <c r="G37" s="3" t="str">
        <f>IF(Nitrogen!H37=0,"",D37*E37*F37)</f>
        <v/>
      </c>
      <c r="H37" s="35"/>
      <c r="I37" s="3" t="str">
        <f>IF(Nitrogen!H37=0,"",G37+H37)</f>
        <v/>
      </c>
    </row>
    <row r="38" spans="1:9" x14ac:dyDescent="0.25">
      <c r="A38" s="9" t="str">
        <f>IF(Nitrogen!H38=0,"",+Copper!A38)</f>
        <v/>
      </c>
      <c r="B38" s="31" t="str">
        <f>IF(Nitrogen!H38=0,"",+Nitrogen!A38)</f>
        <v/>
      </c>
      <c r="C38" s="31" t="str">
        <f>IF(Nitrogen!H38=0,"",+Nitrogen!B38)</f>
        <v/>
      </c>
      <c r="D38" s="3" t="str">
        <f>IF(Nitrogen!H38=0,"",+'Waste Analysis'!C$35)</f>
        <v/>
      </c>
      <c r="E38" s="3" t="str">
        <f>+Nitrogen!L38</f>
        <v/>
      </c>
      <c r="F38" s="2" t="str">
        <f>IF(Nitrogen!H38=0,"",3.193)</f>
        <v/>
      </c>
      <c r="G38" s="3" t="str">
        <f>IF(Nitrogen!H38=0,"",D38*E38*F38)</f>
        <v/>
      </c>
      <c r="H38" s="35"/>
      <c r="I38" s="3" t="str">
        <f>IF(Nitrogen!H38=0,"",G38+H38)</f>
        <v/>
      </c>
    </row>
    <row r="39" spans="1:9" x14ac:dyDescent="0.25">
      <c r="A39" s="9" t="str">
        <f>IF(Nitrogen!H39=0,"",+Copper!A39)</f>
        <v/>
      </c>
      <c r="B39" s="31" t="str">
        <f>IF(Nitrogen!H39=0,"",+Nitrogen!A39)</f>
        <v/>
      </c>
      <c r="C39" s="31" t="str">
        <f>IF(Nitrogen!H39=0,"",+Nitrogen!B39)</f>
        <v/>
      </c>
      <c r="D39" s="3" t="str">
        <f>IF(Nitrogen!H39=0,"",+'Waste Analysis'!C$35)</f>
        <v/>
      </c>
      <c r="E39" s="3" t="str">
        <f>+Nitrogen!L39</f>
        <v/>
      </c>
      <c r="F39" s="2" t="str">
        <f>IF(Nitrogen!H39=0,"",3.193)</f>
        <v/>
      </c>
      <c r="G39" s="3" t="str">
        <f>IF(Nitrogen!H39=0,"",D39*E39*F39)</f>
        <v/>
      </c>
      <c r="H39" s="35"/>
      <c r="I39" s="3" t="str">
        <f>IF(Nitrogen!H39=0,"",G39+H39)</f>
        <v/>
      </c>
    </row>
    <row r="40" spans="1:9" x14ac:dyDescent="0.25">
      <c r="A40" s="9" t="str">
        <f>IF(Nitrogen!H40=0,"",+Copper!A40)</f>
        <v/>
      </c>
      <c r="B40" s="31" t="str">
        <f>IF(Nitrogen!H40=0,"",+Nitrogen!A40)</f>
        <v/>
      </c>
      <c r="C40" s="31" t="str">
        <f>IF(Nitrogen!H40=0,"",+Nitrogen!B40)</f>
        <v/>
      </c>
      <c r="D40" s="3" t="str">
        <f>IF(Nitrogen!H40=0,"",+'Waste Analysis'!C$35)</f>
        <v/>
      </c>
      <c r="E40" s="3" t="str">
        <f>+Nitrogen!L40</f>
        <v/>
      </c>
      <c r="F40" s="2" t="str">
        <f>IF(Nitrogen!H40=0,"",3.193)</f>
        <v/>
      </c>
      <c r="G40" s="3" t="str">
        <f>IF(Nitrogen!H40=0,"",D40*E40*F40)</f>
        <v/>
      </c>
      <c r="H40" s="35"/>
      <c r="I40" s="3" t="str">
        <f>IF(Nitrogen!H40=0,"",G40+H40)</f>
        <v/>
      </c>
    </row>
    <row r="41" spans="1:9" x14ac:dyDescent="0.25">
      <c r="A41" s="9" t="str">
        <f>IF(Nitrogen!H41=0,"",+Copper!A41)</f>
        <v/>
      </c>
      <c r="B41" s="31" t="str">
        <f>IF(Nitrogen!H41=0,"",+Nitrogen!A41)</f>
        <v/>
      </c>
      <c r="C41" s="31" t="str">
        <f>IF(Nitrogen!H41=0,"",+Nitrogen!B41)</f>
        <v/>
      </c>
      <c r="D41" s="3" t="str">
        <f>IF(Nitrogen!H41=0,"",+'Waste Analysis'!C$35)</f>
        <v/>
      </c>
      <c r="E41" s="3" t="str">
        <f>+Nitrogen!L41</f>
        <v/>
      </c>
      <c r="F41" s="2" t="str">
        <f>IF(Nitrogen!H41=0,"",3.193)</f>
        <v/>
      </c>
      <c r="G41" s="3" t="str">
        <f>IF(Nitrogen!H41=0,"",D41*E41*F41)</f>
        <v/>
      </c>
      <c r="H41" s="35"/>
      <c r="I41" s="3" t="str">
        <f>IF(Nitrogen!H41=0,"",G41+H41)</f>
        <v/>
      </c>
    </row>
    <row r="42" spans="1:9" x14ac:dyDescent="0.25">
      <c r="A42" s="9" t="str">
        <f>IF(Nitrogen!H42=0,"",+Copper!A42)</f>
        <v/>
      </c>
      <c r="B42" s="31" t="str">
        <f>IF(Nitrogen!H42=0,"",+Nitrogen!A42)</f>
        <v/>
      </c>
      <c r="C42" s="31" t="str">
        <f>IF(Nitrogen!H42=0,"",+Nitrogen!B42)</f>
        <v/>
      </c>
      <c r="D42" s="3" t="str">
        <f>IF(Nitrogen!H42=0,"",+'Waste Analysis'!C$35)</f>
        <v/>
      </c>
      <c r="E42" s="3" t="str">
        <f>+Nitrogen!L42</f>
        <v/>
      </c>
      <c r="F42" s="2" t="str">
        <f>IF(Nitrogen!H42=0,"",3.193)</f>
        <v/>
      </c>
      <c r="G42" s="3" t="str">
        <f>IF(Nitrogen!H42=0,"",D42*E42*F42)</f>
        <v/>
      </c>
      <c r="H42" s="35"/>
      <c r="I42" s="3" t="str">
        <f>IF(Nitrogen!H42=0,"",G42+H42)</f>
        <v/>
      </c>
    </row>
    <row r="43" spans="1:9" x14ac:dyDescent="0.25">
      <c r="A43" s="9" t="str">
        <f>IF(Nitrogen!H43=0,"",+Copper!A43)</f>
        <v/>
      </c>
      <c r="B43" s="31" t="str">
        <f>IF(Nitrogen!H43=0,"",+Nitrogen!A43)</f>
        <v/>
      </c>
      <c r="C43" s="31" t="str">
        <f>IF(Nitrogen!H43=0,"",+Nitrogen!B43)</f>
        <v/>
      </c>
      <c r="D43" s="3" t="str">
        <f>IF(Nitrogen!H43=0,"",+'Waste Analysis'!C$35)</f>
        <v/>
      </c>
      <c r="E43" s="3" t="str">
        <f>+Nitrogen!L43</f>
        <v/>
      </c>
      <c r="F43" s="2" t="str">
        <f>IF(Nitrogen!H43=0,"",3.193)</f>
        <v/>
      </c>
      <c r="G43" s="3" t="str">
        <f>IF(Nitrogen!H43=0,"",D43*E43*F43)</f>
        <v/>
      </c>
      <c r="H43" s="35"/>
      <c r="I43" s="3" t="str">
        <f>IF(Nitrogen!H43=0,"",G43+H43)</f>
        <v/>
      </c>
    </row>
    <row r="44" spans="1:9" x14ac:dyDescent="0.25">
      <c r="A44" s="9" t="str">
        <f>IF(Nitrogen!H44=0,"",+Copper!A44)</f>
        <v/>
      </c>
      <c r="B44" s="31" t="str">
        <f>IF(Nitrogen!H44=0,"",+Nitrogen!A44)</f>
        <v/>
      </c>
      <c r="C44" s="31" t="str">
        <f>IF(Nitrogen!H44=0,"",+Nitrogen!B44)</f>
        <v/>
      </c>
      <c r="D44" s="3" t="str">
        <f>IF(Nitrogen!H44=0,"",+'Waste Analysis'!C$35)</f>
        <v/>
      </c>
      <c r="E44" s="3" t="str">
        <f>+Nitrogen!L44</f>
        <v/>
      </c>
      <c r="F44" s="2" t="str">
        <f>IF(Nitrogen!H44=0,"",3.193)</f>
        <v/>
      </c>
      <c r="G44" s="3" t="str">
        <f>IF(Nitrogen!H44=0,"",D44*E44*F44)</f>
        <v/>
      </c>
      <c r="H44" s="35"/>
      <c r="I44" s="3" t="str">
        <f>IF(Nitrogen!H44=0,"",G44+H44)</f>
        <v/>
      </c>
    </row>
    <row r="45" spans="1:9" x14ac:dyDescent="0.25">
      <c r="A45" s="9" t="str">
        <f>IF(Nitrogen!H45=0,"",+Copper!A45)</f>
        <v/>
      </c>
      <c r="B45" s="31" t="str">
        <f>IF(Nitrogen!H45=0,"",+Nitrogen!A45)</f>
        <v/>
      </c>
      <c r="C45" s="31" t="str">
        <f>IF(Nitrogen!H45=0,"",+Nitrogen!B45)</f>
        <v/>
      </c>
      <c r="D45" s="3" t="str">
        <f>IF(Nitrogen!H45=0,"",+'Waste Analysis'!C$35)</f>
        <v/>
      </c>
      <c r="E45" s="3" t="str">
        <f>+Nitrogen!L45</f>
        <v/>
      </c>
      <c r="F45" s="2" t="str">
        <f>IF(Nitrogen!H45=0,"",3.193)</f>
        <v/>
      </c>
      <c r="G45" s="3" t="str">
        <f>IF(Nitrogen!H45=0,"",D45*E45*F45)</f>
        <v/>
      </c>
      <c r="H45" s="35"/>
      <c r="I45" s="3" t="str">
        <f>IF(Nitrogen!H45=0,"",G45+H45)</f>
        <v/>
      </c>
    </row>
    <row r="46" spans="1:9" x14ac:dyDescent="0.25">
      <c r="A46" s="9" t="str">
        <f>IF(Nitrogen!H46=0,"",+Copper!A46)</f>
        <v/>
      </c>
      <c r="B46" s="31" t="str">
        <f>IF(Nitrogen!H46=0,"",+Nitrogen!A46)</f>
        <v/>
      </c>
      <c r="C46" s="31" t="str">
        <f>IF(Nitrogen!H46=0,"",+Nitrogen!B46)</f>
        <v/>
      </c>
      <c r="D46" s="3" t="str">
        <f>IF(Nitrogen!H46=0,"",+'Waste Analysis'!C$35)</f>
        <v/>
      </c>
      <c r="E46" s="3" t="str">
        <f>+Nitrogen!L46</f>
        <v/>
      </c>
      <c r="F46" s="2" t="str">
        <f>IF(Nitrogen!H46=0,"",3.193)</f>
        <v/>
      </c>
      <c r="G46" s="3" t="str">
        <f>IF(Nitrogen!H46=0,"",D46*E46*F46)</f>
        <v/>
      </c>
      <c r="H46" s="35"/>
      <c r="I46" s="3" t="str">
        <f>IF(Nitrogen!H46=0,"",G46+H46)</f>
        <v/>
      </c>
    </row>
    <row r="47" spans="1:9" x14ac:dyDescent="0.25">
      <c r="A47" s="9" t="str">
        <f>IF(Nitrogen!H47=0,"",+Copper!A47)</f>
        <v/>
      </c>
      <c r="B47" s="31" t="str">
        <f>IF(Nitrogen!H47=0,"",+Nitrogen!A47)</f>
        <v/>
      </c>
      <c r="C47" s="31" t="str">
        <f>IF(Nitrogen!H47=0,"",+Nitrogen!B47)</f>
        <v/>
      </c>
      <c r="D47" s="3" t="str">
        <f>IF(Nitrogen!H47=0,"",+'Waste Analysis'!C$35)</f>
        <v/>
      </c>
      <c r="E47" s="3" t="str">
        <f>+Nitrogen!L47</f>
        <v/>
      </c>
      <c r="F47" s="2" t="str">
        <f>IF(Nitrogen!H47=0,"",3.193)</f>
        <v/>
      </c>
      <c r="G47" s="3" t="str">
        <f>IF(Nitrogen!H47=0,"",D47*E47*F47)</f>
        <v/>
      </c>
      <c r="H47" s="35"/>
      <c r="I47" s="3" t="str">
        <f>IF(Nitrogen!H47=0,"",G47+H47)</f>
        <v/>
      </c>
    </row>
    <row r="48" spans="1:9" x14ac:dyDescent="0.25">
      <c r="A48" s="9" t="str">
        <f>IF(Nitrogen!H48=0,"",+Copper!A48)</f>
        <v/>
      </c>
      <c r="B48" s="31" t="str">
        <f>IF(Nitrogen!H48=0,"",+Nitrogen!A48)</f>
        <v/>
      </c>
      <c r="C48" s="31" t="str">
        <f>IF(Nitrogen!H48=0,"",+Nitrogen!B48)</f>
        <v/>
      </c>
      <c r="D48" s="3" t="str">
        <f>IF(Nitrogen!H48=0,"",+'Waste Analysis'!C$35)</f>
        <v/>
      </c>
      <c r="E48" s="3" t="str">
        <f>+Nitrogen!L48</f>
        <v/>
      </c>
      <c r="F48" s="2" t="str">
        <f>IF(Nitrogen!H48=0,"",3.193)</f>
        <v/>
      </c>
      <c r="G48" s="3" t="str">
        <f>IF(Nitrogen!H48=0,"",D48*E48*F48)</f>
        <v/>
      </c>
      <c r="H48" s="35"/>
      <c r="I48" s="3" t="str">
        <f>IF(Nitrogen!H48=0,"",G48+H48)</f>
        <v/>
      </c>
    </row>
    <row r="49" spans="1:9" x14ac:dyDescent="0.25">
      <c r="A49" s="9" t="str">
        <f>IF(Nitrogen!H49=0,"",+Copper!A49)</f>
        <v/>
      </c>
      <c r="B49" s="31" t="str">
        <f>IF(Nitrogen!H49=0,"",+Nitrogen!A49)</f>
        <v/>
      </c>
      <c r="C49" s="31" t="str">
        <f>IF(Nitrogen!H49=0,"",+Nitrogen!B49)</f>
        <v/>
      </c>
      <c r="D49" s="3" t="str">
        <f>IF(Nitrogen!H49=0,"",+'Waste Analysis'!C$35)</f>
        <v/>
      </c>
      <c r="E49" s="3" t="str">
        <f>+Nitrogen!L49</f>
        <v/>
      </c>
      <c r="F49" s="2" t="str">
        <f>IF(Nitrogen!H49=0,"",3.193)</f>
        <v/>
      </c>
      <c r="G49" s="3" t="str">
        <f>IF(Nitrogen!H49=0,"",D49*E49*F49)</f>
        <v/>
      </c>
      <c r="H49" s="35"/>
      <c r="I49" s="3" t="str">
        <f>IF(Nitrogen!H49=0,"",G49+H49)</f>
        <v/>
      </c>
    </row>
    <row r="50" spans="1:9" x14ac:dyDescent="0.25">
      <c r="A50" s="9" t="str">
        <f>IF(Nitrogen!H50=0,"",+Copper!A50)</f>
        <v/>
      </c>
      <c r="B50" s="31" t="str">
        <f>IF(Nitrogen!H50=0,"",+Nitrogen!A50)</f>
        <v/>
      </c>
      <c r="C50" s="31" t="str">
        <f>IF(Nitrogen!H50=0,"",+Nitrogen!B50)</f>
        <v/>
      </c>
      <c r="D50" s="3" t="str">
        <f>IF(Nitrogen!H50=0,"",+'Waste Analysis'!C$35)</f>
        <v/>
      </c>
      <c r="E50" s="3" t="str">
        <f>+Nitrogen!L50</f>
        <v/>
      </c>
      <c r="F50" s="2" t="str">
        <f>IF(Nitrogen!H50=0,"",3.193)</f>
        <v/>
      </c>
      <c r="G50" s="3" t="str">
        <f>IF(Nitrogen!H50=0,"",D50*E50*F50)</f>
        <v/>
      </c>
      <c r="H50" s="35"/>
      <c r="I50" s="3" t="str">
        <f>IF(Nitrogen!H50=0,"",G50+H50)</f>
        <v/>
      </c>
    </row>
    <row r="51" spans="1:9" x14ac:dyDescent="0.25">
      <c r="A51" s="9" t="str">
        <f>IF(Nitrogen!H51=0,"",+Copper!A51)</f>
        <v/>
      </c>
      <c r="B51" s="31" t="str">
        <f>IF(Nitrogen!H51=0,"",+Nitrogen!A51)</f>
        <v/>
      </c>
      <c r="C51" s="31" t="str">
        <f>IF(Nitrogen!H51=0,"",+Nitrogen!B51)</f>
        <v/>
      </c>
      <c r="D51" s="3" t="str">
        <f>IF(Nitrogen!H51=0,"",+'Waste Analysis'!C$35)</f>
        <v/>
      </c>
      <c r="E51" s="3" t="str">
        <f>+Nitrogen!L51</f>
        <v/>
      </c>
      <c r="F51" s="2" t="str">
        <f>IF(Nitrogen!H51=0,"",3.193)</f>
        <v/>
      </c>
      <c r="G51" s="3" t="str">
        <f>IF(Nitrogen!H51=0,"",D51*E51*F51)</f>
        <v/>
      </c>
      <c r="H51" s="35"/>
      <c r="I51" s="3" t="str">
        <f>IF(Nitrogen!H51=0,"",G51+H51)</f>
        <v/>
      </c>
    </row>
    <row r="52" spans="1:9" x14ac:dyDescent="0.25">
      <c r="A52" s="9" t="str">
        <f>IF(Nitrogen!H52=0,"",+Copper!A52)</f>
        <v/>
      </c>
      <c r="B52" s="31" t="str">
        <f>IF(Nitrogen!H52=0,"",+Nitrogen!A52)</f>
        <v/>
      </c>
      <c r="C52" s="31" t="str">
        <f>IF(Nitrogen!H52=0,"",+Nitrogen!B52)</f>
        <v/>
      </c>
      <c r="D52" s="3" t="str">
        <f>IF(Nitrogen!H52=0,"",+'Waste Analysis'!C$35)</f>
        <v/>
      </c>
      <c r="E52" s="3" t="str">
        <f>+Nitrogen!L52</f>
        <v/>
      </c>
      <c r="F52" s="2" t="str">
        <f>IF(Nitrogen!H52=0,"",3.193)</f>
        <v/>
      </c>
      <c r="G52" s="3" t="str">
        <f>IF(Nitrogen!H52=0,"",D52*E52*F52)</f>
        <v/>
      </c>
      <c r="H52" s="35"/>
      <c r="I52" s="3" t="str">
        <f>IF(Nitrogen!H52=0,"",G52+H52)</f>
        <v/>
      </c>
    </row>
    <row r="53" spans="1:9" x14ac:dyDescent="0.25">
      <c r="A53" s="9" t="str">
        <f>IF(Nitrogen!H53=0,"",+Copper!A53)</f>
        <v/>
      </c>
      <c r="B53" s="31" t="str">
        <f>IF(Nitrogen!H53=0,"",+Nitrogen!A53)</f>
        <v/>
      </c>
      <c r="C53" s="31" t="str">
        <f>IF(Nitrogen!H53=0,"",+Nitrogen!B53)</f>
        <v/>
      </c>
      <c r="D53" s="3" t="str">
        <f>IF(Nitrogen!H53=0,"",+'Waste Analysis'!C$35)</f>
        <v/>
      </c>
      <c r="E53" s="3" t="str">
        <f>+Nitrogen!L53</f>
        <v/>
      </c>
      <c r="F53" s="2" t="str">
        <f>IF(Nitrogen!H53=0,"",3.193)</f>
        <v/>
      </c>
      <c r="G53" s="3" t="str">
        <f>IF(Nitrogen!H53=0,"",D53*E53*F53)</f>
        <v/>
      </c>
      <c r="H53" s="35"/>
      <c r="I53" s="3" t="str">
        <f>IF(Nitrogen!H53=0,"",G53+H53)</f>
        <v/>
      </c>
    </row>
    <row r="54" spans="1:9" x14ac:dyDescent="0.25">
      <c r="A54" s="9" t="str">
        <f>IF(Nitrogen!H54=0,"",+Copper!A54)</f>
        <v/>
      </c>
      <c r="B54" s="31" t="str">
        <f>IF(Nitrogen!H54=0,"",+Nitrogen!A54)</f>
        <v/>
      </c>
      <c r="C54" s="31" t="str">
        <f>IF(Nitrogen!H54=0,"",+Nitrogen!B54)</f>
        <v/>
      </c>
      <c r="D54" s="3" t="str">
        <f>IF(Nitrogen!H54=0,"",+'Waste Analysis'!C$35)</f>
        <v/>
      </c>
      <c r="E54" s="3" t="str">
        <f>+Nitrogen!L54</f>
        <v/>
      </c>
      <c r="F54" s="2" t="str">
        <f>IF(Nitrogen!H54=0,"",3.193)</f>
        <v/>
      </c>
      <c r="G54" s="3" t="str">
        <f>IF(Nitrogen!H54=0,"",D54*E54*F54)</f>
        <v/>
      </c>
      <c r="H54" s="35"/>
      <c r="I54" s="3" t="str">
        <f>IF(Nitrogen!H54=0,"",G54+H54)</f>
        <v/>
      </c>
    </row>
    <row r="55" spans="1:9" x14ac:dyDescent="0.25">
      <c r="A55" s="9" t="str">
        <f>IF(Nitrogen!H55=0,"",+Copper!A55)</f>
        <v/>
      </c>
      <c r="B55" s="31" t="str">
        <f>IF(Nitrogen!H55=0,"",+Nitrogen!A55)</f>
        <v/>
      </c>
      <c r="C55" s="31" t="str">
        <f>IF(Nitrogen!H55=0,"",+Nitrogen!B55)</f>
        <v/>
      </c>
      <c r="D55" s="3" t="str">
        <f>IF(Nitrogen!H55=0,"",+'Waste Analysis'!C$35)</f>
        <v/>
      </c>
      <c r="E55" s="3" t="str">
        <f>+Nitrogen!L55</f>
        <v/>
      </c>
      <c r="F55" s="2" t="str">
        <f>IF(Nitrogen!H55=0,"",3.193)</f>
        <v/>
      </c>
      <c r="G55" s="3" t="str">
        <f>IF(Nitrogen!H55=0,"",D55*E55*F55)</f>
        <v/>
      </c>
      <c r="H55" s="35"/>
      <c r="I55" s="3" t="str">
        <f>IF(Nitrogen!H55=0,"",G55+H55)</f>
        <v/>
      </c>
    </row>
    <row r="56" spans="1:9" x14ac:dyDescent="0.25">
      <c r="A56" s="9" t="str">
        <f>IF(Nitrogen!H56=0,"",+Copper!A56)</f>
        <v/>
      </c>
      <c r="B56" s="31" t="str">
        <f>IF(Nitrogen!H56=0,"",+Nitrogen!A56)</f>
        <v/>
      </c>
      <c r="C56" s="31" t="str">
        <f>IF(Nitrogen!H56=0,"",+Nitrogen!B56)</f>
        <v/>
      </c>
      <c r="D56" s="3" t="str">
        <f>IF(Nitrogen!H56=0,"",+'Waste Analysis'!C$35)</f>
        <v/>
      </c>
      <c r="E56" s="3" t="str">
        <f>+Nitrogen!L56</f>
        <v/>
      </c>
      <c r="F56" s="2" t="str">
        <f>IF(Nitrogen!H56=0,"",3.193)</f>
        <v/>
      </c>
      <c r="G56" s="3" t="str">
        <f>IF(Nitrogen!H56=0,"",D56*E56*F56)</f>
        <v/>
      </c>
      <c r="H56" s="35"/>
      <c r="I56" s="3" t="str">
        <f>IF(Nitrogen!H56=0,"",G56+H56)</f>
        <v/>
      </c>
    </row>
    <row r="57" spans="1:9" x14ac:dyDescent="0.25">
      <c r="A57" s="9" t="str">
        <f>IF(Nitrogen!H57=0,"",+Copper!A57)</f>
        <v/>
      </c>
      <c r="B57" s="31" t="str">
        <f>IF(Nitrogen!H57=0,"",+Nitrogen!A57)</f>
        <v/>
      </c>
      <c r="C57" s="31" t="str">
        <f>IF(Nitrogen!H57=0,"",+Nitrogen!B57)</f>
        <v/>
      </c>
      <c r="D57" s="3" t="str">
        <f>IF(Nitrogen!H57=0,"",+'Waste Analysis'!C$35)</f>
        <v/>
      </c>
      <c r="E57" s="3" t="str">
        <f>+Nitrogen!L57</f>
        <v/>
      </c>
      <c r="F57" s="2" t="str">
        <f>IF(Nitrogen!H57=0,"",3.193)</f>
        <v/>
      </c>
      <c r="G57" s="3" t="str">
        <f>IF(Nitrogen!H57=0,"",D57*E57*F57)</f>
        <v/>
      </c>
      <c r="H57" s="35"/>
      <c r="I57" s="3" t="str">
        <f>IF(Nitrogen!H57=0,"",G57+H57)</f>
        <v/>
      </c>
    </row>
    <row r="58" spans="1:9" x14ac:dyDescent="0.25">
      <c r="A58" s="9" t="str">
        <f>IF(Nitrogen!H58=0,"",+Copper!A58)</f>
        <v/>
      </c>
      <c r="B58" s="31" t="str">
        <f>IF(Nitrogen!H58=0,"",+Nitrogen!A58)</f>
        <v/>
      </c>
      <c r="C58" s="31" t="str">
        <f>IF(Nitrogen!H58=0,"",+Nitrogen!B58)</f>
        <v/>
      </c>
      <c r="D58" s="3" t="str">
        <f>IF(Nitrogen!H58=0,"",+'Waste Analysis'!C$35)</f>
        <v/>
      </c>
      <c r="E58" s="3" t="str">
        <f>+Nitrogen!L58</f>
        <v/>
      </c>
      <c r="F58" s="2" t="str">
        <f>IF(Nitrogen!H58=0,"",3.193)</f>
        <v/>
      </c>
      <c r="G58" s="3" t="str">
        <f>IF(Nitrogen!H58=0,"",D58*E58*F58)</f>
        <v/>
      </c>
      <c r="H58" s="35"/>
      <c r="I58" s="3" t="str">
        <f>IF(Nitrogen!H58=0,"",G58+H58)</f>
        <v/>
      </c>
    </row>
    <row r="59" spans="1:9" x14ac:dyDescent="0.25">
      <c r="A59" s="9" t="str">
        <f>IF(Nitrogen!H59=0,"",+Copper!A59)</f>
        <v/>
      </c>
      <c r="B59" s="31" t="str">
        <f>IF(Nitrogen!H59=0,"",+Nitrogen!A59)</f>
        <v/>
      </c>
      <c r="C59" s="31" t="str">
        <f>IF(Nitrogen!H59=0,"",+Nitrogen!B59)</f>
        <v/>
      </c>
      <c r="D59" s="3" t="str">
        <f>IF(Nitrogen!H59=0,"",+'Waste Analysis'!C$35)</f>
        <v/>
      </c>
      <c r="E59" s="3" t="str">
        <f>+Nitrogen!L59</f>
        <v/>
      </c>
      <c r="F59" s="2" t="str">
        <f>IF(Nitrogen!H59=0,"",3.193)</f>
        <v/>
      </c>
      <c r="G59" s="3" t="str">
        <f>IF(Nitrogen!H59=0,"",D59*E59*F59)</f>
        <v/>
      </c>
      <c r="H59" s="35"/>
      <c r="I59" s="3" t="str">
        <f>IF(Nitrogen!H59=0,"",G59+H59)</f>
        <v/>
      </c>
    </row>
    <row r="60" spans="1:9" x14ac:dyDescent="0.25">
      <c r="A60" s="9" t="str">
        <f>IF(Nitrogen!H60=0,"",+Copper!A60)</f>
        <v/>
      </c>
      <c r="B60" s="31" t="str">
        <f>IF(Nitrogen!H60=0,"",+Nitrogen!A60)</f>
        <v/>
      </c>
      <c r="C60" s="31" t="str">
        <f>IF(Nitrogen!H60=0,"",+Nitrogen!B60)</f>
        <v/>
      </c>
      <c r="D60" s="3" t="str">
        <f>IF(Nitrogen!H60=0,"",+'Waste Analysis'!C$35)</f>
        <v/>
      </c>
      <c r="E60" s="3" t="str">
        <f>+Nitrogen!L60</f>
        <v/>
      </c>
      <c r="F60" s="2" t="str">
        <f>IF(Nitrogen!H60=0,"",3.193)</f>
        <v/>
      </c>
      <c r="G60" s="3" t="str">
        <f>IF(Nitrogen!H60=0,"",D60*E60*F60)</f>
        <v/>
      </c>
      <c r="H60" s="35"/>
      <c r="I60" s="3" t="str">
        <f>IF(Nitrogen!H60=0,"",G60+H60)</f>
        <v/>
      </c>
    </row>
    <row r="61" spans="1:9" x14ac:dyDescent="0.25">
      <c r="A61" s="9" t="str">
        <f>IF(Nitrogen!H61=0,"",+Copper!A61)</f>
        <v/>
      </c>
      <c r="B61" s="31" t="str">
        <f>IF(Nitrogen!H61=0,"",+Nitrogen!A61)</f>
        <v/>
      </c>
      <c r="C61" s="31" t="str">
        <f>IF(Nitrogen!H61=0,"",+Nitrogen!B61)</f>
        <v/>
      </c>
      <c r="D61" s="3" t="str">
        <f>IF(Nitrogen!H61=0,"",+'Waste Analysis'!C$35)</f>
        <v/>
      </c>
      <c r="E61" s="3" t="str">
        <f>+Nitrogen!L61</f>
        <v/>
      </c>
      <c r="F61" s="2" t="str">
        <f>IF(Nitrogen!H61=0,"",3.193)</f>
        <v/>
      </c>
      <c r="G61" s="3" t="str">
        <f>IF(Nitrogen!H61=0,"",D61*E61*F61)</f>
        <v/>
      </c>
      <c r="H61" s="35"/>
      <c r="I61" s="3" t="str">
        <f>IF(Nitrogen!H61=0,"",G61+H61)</f>
        <v/>
      </c>
    </row>
    <row r="62" spans="1:9" x14ac:dyDescent="0.25">
      <c r="A62" s="9" t="str">
        <f>IF(Nitrogen!H62=0,"",+Copper!A62)</f>
        <v/>
      </c>
      <c r="B62" s="31" t="str">
        <f>IF(Nitrogen!H62=0,"",+Nitrogen!A62)</f>
        <v/>
      </c>
      <c r="C62" s="31" t="str">
        <f>IF(Nitrogen!H62=0,"",+Nitrogen!B62)</f>
        <v/>
      </c>
      <c r="D62" s="3" t="str">
        <f>IF(Nitrogen!H62=0,"",+'Waste Analysis'!C$35)</f>
        <v/>
      </c>
      <c r="E62" s="3" t="str">
        <f>+Nitrogen!L62</f>
        <v/>
      </c>
      <c r="F62" s="2" t="str">
        <f>IF(Nitrogen!H62=0,"",3.193)</f>
        <v/>
      </c>
      <c r="G62" s="3" t="str">
        <f>IF(Nitrogen!H62=0,"",D62*E62*F62)</f>
        <v/>
      </c>
      <c r="H62" s="35"/>
      <c r="I62" s="3" t="str">
        <f>IF(Nitrogen!H62=0,"",G62+H62)</f>
        <v/>
      </c>
    </row>
    <row r="63" spans="1:9" x14ac:dyDescent="0.25">
      <c r="A63" s="9" t="str">
        <f>IF(Nitrogen!H63=0,"",+Copper!A63)</f>
        <v/>
      </c>
      <c r="B63" s="31" t="str">
        <f>IF(Nitrogen!H63=0,"",+Nitrogen!A63)</f>
        <v/>
      </c>
      <c r="C63" s="31" t="str">
        <f>IF(Nitrogen!H63=0,"",+Nitrogen!B63)</f>
        <v/>
      </c>
      <c r="D63" s="3" t="str">
        <f>IF(Nitrogen!H63=0,"",+'Waste Analysis'!C$35)</f>
        <v/>
      </c>
      <c r="E63" s="3" t="str">
        <f>+Nitrogen!L63</f>
        <v/>
      </c>
      <c r="F63" s="2" t="str">
        <f>IF(Nitrogen!H63=0,"",3.193)</f>
        <v/>
      </c>
      <c r="G63" s="3" t="str">
        <f>IF(Nitrogen!H63=0,"",D63*E63*F63)</f>
        <v/>
      </c>
      <c r="H63" s="35"/>
      <c r="I63" s="3" t="str">
        <f>IF(Nitrogen!H63=0,"",G63+H63)</f>
        <v/>
      </c>
    </row>
    <row r="64" spans="1:9" x14ac:dyDescent="0.25">
      <c r="A64" s="9" t="str">
        <f>IF(Nitrogen!H64=0,"",+Copper!A64)</f>
        <v/>
      </c>
      <c r="B64" s="31" t="str">
        <f>IF(Nitrogen!H64=0,"",+Nitrogen!A64)</f>
        <v/>
      </c>
      <c r="C64" s="31" t="str">
        <f>IF(Nitrogen!H64=0,"",+Nitrogen!B64)</f>
        <v/>
      </c>
      <c r="D64" s="3" t="str">
        <f>IF(Nitrogen!H64=0,"",+'Waste Analysis'!C$35)</f>
        <v/>
      </c>
      <c r="E64" s="3" t="str">
        <f>+Nitrogen!L64</f>
        <v/>
      </c>
      <c r="F64" s="2" t="str">
        <f>IF(Nitrogen!H64=0,"",3.193)</f>
        <v/>
      </c>
      <c r="G64" s="3" t="str">
        <f>IF(Nitrogen!H64=0,"",D64*E64*F64)</f>
        <v/>
      </c>
      <c r="H64" s="35"/>
      <c r="I64" s="3" t="str">
        <f>IF(Nitrogen!H64=0,"",G64+H64)</f>
        <v/>
      </c>
    </row>
    <row r="65" spans="1:9" x14ac:dyDescent="0.25">
      <c r="A65" s="9" t="str">
        <f>IF(Nitrogen!H65=0,"",+Copper!A65)</f>
        <v/>
      </c>
      <c r="B65" s="31" t="str">
        <f>IF(Nitrogen!H65=0,"",+Nitrogen!A65)</f>
        <v/>
      </c>
      <c r="C65" s="31" t="str">
        <f>IF(Nitrogen!H65=0,"",+Nitrogen!B65)</f>
        <v/>
      </c>
      <c r="D65" s="3" t="str">
        <f>IF(Nitrogen!H65=0,"",+'Waste Analysis'!C$35)</f>
        <v/>
      </c>
      <c r="E65" s="3" t="str">
        <f>+Nitrogen!L65</f>
        <v/>
      </c>
      <c r="F65" s="2" t="str">
        <f>IF(Nitrogen!H65=0,"",3.193)</f>
        <v/>
      </c>
      <c r="G65" s="3" t="str">
        <f>IF(Nitrogen!H65=0,"",D65*E65*F65)</f>
        <v/>
      </c>
      <c r="H65" s="35"/>
      <c r="I65" s="3" t="str">
        <f>IF(Nitrogen!H65=0,"",G65+H65)</f>
        <v/>
      </c>
    </row>
    <row r="66" spans="1:9" x14ac:dyDescent="0.25">
      <c r="A66" s="9" t="str">
        <f>IF(Nitrogen!H66=0,"",+Copper!A66)</f>
        <v/>
      </c>
      <c r="B66" s="31" t="str">
        <f>IF(Nitrogen!H66=0,"",+Nitrogen!A66)</f>
        <v/>
      </c>
      <c r="C66" s="31" t="str">
        <f>IF(Nitrogen!H66=0,"",+Nitrogen!B66)</f>
        <v/>
      </c>
      <c r="D66" s="3" t="str">
        <f>IF(Nitrogen!H66=0,"",+'Waste Analysis'!C$35)</f>
        <v/>
      </c>
      <c r="E66" s="3" t="str">
        <f>+Nitrogen!L66</f>
        <v/>
      </c>
      <c r="F66" s="2" t="str">
        <f>IF(Nitrogen!H66=0,"",3.193)</f>
        <v/>
      </c>
      <c r="G66" s="3" t="str">
        <f>IF(Nitrogen!H66=0,"",D66*E66*F66)</f>
        <v/>
      </c>
      <c r="H66" s="35"/>
      <c r="I66" s="3" t="str">
        <f>IF(Nitrogen!H66=0,"",G66+H66)</f>
        <v/>
      </c>
    </row>
    <row r="67" spans="1:9" x14ac:dyDescent="0.25">
      <c r="A67" s="9" t="str">
        <f>IF(Nitrogen!H67=0,"",+Copper!A67)</f>
        <v/>
      </c>
      <c r="B67" s="31" t="str">
        <f>IF(Nitrogen!H67=0,"",+Nitrogen!A67)</f>
        <v/>
      </c>
      <c r="C67" s="31" t="str">
        <f>IF(Nitrogen!H67=0,"",+Nitrogen!B67)</f>
        <v/>
      </c>
      <c r="D67" s="3" t="str">
        <f>IF(Nitrogen!H67=0,"",+'Waste Analysis'!C$35)</f>
        <v/>
      </c>
      <c r="E67" s="3" t="str">
        <f>+Nitrogen!L67</f>
        <v/>
      </c>
      <c r="F67" s="2" t="str">
        <f>IF(Nitrogen!H67=0,"",3.193)</f>
        <v/>
      </c>
      <c r="G67" s="3" t="str">
        <f>IF(Nitrogen!H67=0,"",D67*E67*F67)</f>
        <v/>
      </c>
      <c r="H67" s="35"/>
      <c r="I67" s="3" t="str">
        <f>IF(Nitrogen!H67=0,"",G67+H67)</f>
        <v/>
      </c>
    </row>
    <row r="68" spans="1:9" x14ac:dyDescent="0.25">
      <c r="A68" s="9" t="str">
        <f>IF(Nitrogen!H68=0,"",+Copper!A68)</f>
        <v/>
      </c>
      <c r="B68" s="31" t="str">
        <f>IF(Nitrogen!H68=0,"",+Nitrogen!A68)</f>
        <v/>
      </c>
      <c r="C68" s="31" t="str">
        <f>IF(Nitrogen!H68=0,"",+Nitrogen!B68)</f>
        <v/>
      </c>
      <c r="D68" s="3" t="str">
        <f>IF(Nitrogen!H68=0,"",+'Waste Analysis'!C$35)</f>
        <v/>
      </c>
      <c r="E68" s="3" t="str">
        <f>+Nitrogen!L68</f>
        <v/>
      </c>
      <c r="F68" s="2" t="str">
        <f>IF(Nitrogen!H68=0,"",3.193)</f>
        <v/>
      </c>
      <c r="G68" s="3" t="str">
        <f>IF(Nitrogen!H68=0,"",D68*E68*F68)</f>
        <v/>
      </c>
      <c r="H68" s="35"/>
      <c r="I68" s="3" t="str">
        <f>IF(Nitrogen!H68=0,"",G68+H68)</f>
        <v/>
      </c>
    </row>
  </sheetData>
  <sheetProtection algorithmName="SHA-512" hashValue="odAA1vCcGjTYypY57vq9Y70L4dnMNSM6TdfRqc5cLUFJv6sVEi16wi3ealW0xjtU+dyUj+hsKzgDx9hqe9VpUg==" saltValue="tyVFhbRVY4Xk4wniISLSDg==" spinCount="100000" sheet="1" objects="1" scenarios="1"/>
  <mergeCells count="1">
    <mergeCell ref="A3:I3"/>
  </mergeCells>
  <phoneticPr fontId="12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N64"/>
  <sheetViews>
    <sheetView workbookViewId="0">
      <selection activeCell="E8" sqref="E8"/>
    </sheetView>
  </sheetViews>
  <sheetFormatPr defaultRowHeight="13.2" x14ac:dyDescent="0.25"/>
  <sheetData>
    <row r="1" spans="1:14" x14ac:dyDescent="0.25">
      <c r="A1" t="str">
        <f>CONCATENATE(Nitrogen!C6,Nitrogen!D6)</f>
        <v>Fescue HayWynott-Enon</v>
      </c>
      <c r="B1">
        <f>Nitrogen!E6</f>
        <v>3.4</v>
      </c>
      <c r="C1" t="e">
        <f>VLOOKUP(A1,#REF!,2,FALSE)</f>
        <v>#REF!</v>
      </c>
      <c r="D1" t="e">
        <f t="shared" ref="D1:D64" si="0">IF(ISNA(C1),"",IF(C1=0,"",C1))</f>
        <v>#REF!</v>
      </c>
      <c r="E1">
        <f>Nitrogen!E6</f>
        <v>3.4</v>
      </c>
      <c r="F1">
        <f>Nitrogen!F6</f>
        <v>131</v>
      </c>
      <c r="G1" t="e">
        <f>VLOOKUP(E1,#REF!,2,FALSE)</f>
        <v>#REF!</v>
      </c>
      <c r="H1" t="e">
        <f t="shared" ref="H1:H64" si="1">IF(ISNA(G1),"",IF(G1=0,"",G1))</f>
        <v>#REF!</v>
      </c>
      <c r="I1">
        <f>E1</f>
        <v>3.4</v>
      </c>
      <c r="J1">
        <f>Nitrogen!G6</f>
        <v>131</v>
      </c>
      <c r="K1" t="e">
        <f>VLOOKUP(I1,#REF!,2,FALSE)</f>
        <v>#REF!</v>
      </c>
      <c r="L1" t="e">
        <f t="shared" ref="L1:L64" si="2">IF(ISNA(K1),"",IF(K1=0,"",K1))</f>
        <v>#REF!</v>
      </c>
      <c r="M1">
        <f>IF(Nitrogen!H6=0,0,IF(Nitrogen!L6&lt;1,0,1))</f>
        <v>0</v>
      </c>
      <c r="N1" t="e">
        <f>SUM(M1:M300)</f>
        <v>#REF!</v>
      </c>
    </row>
    <row r="2" spans="1:14" x14ac:dyDescent="0.25">
      <c r="A2" t="str">
        <f>CONCATENATE(Nitrogen!C7,Nitrogen!D7)</f>
        <v>Fescue HayGeorgeville</v>
      </c>
      <c r="B2">
        <f>Nitrogen!E7</f>
        <v>4.8</v>
      </c>
      <c r="C2" t="e">
        <f>VLOOKUP(A2,$A$1:B1,2,FALSE)</f>
        <v>#N/A</v>
      </c>
      <c r="D2" t="str">
        <f t="shared" si="0"/>
        <v/>
      </c>
      <c r="E2">
        <f>Nitrogen!E7</f>
        <v>4.8</v>
      </c>
      <c r="F2">
        <f>Nitrogen!F7</f>
        <v>131</v>
      </c>
      <c r="G2" t="e">
        <f>VLOOKUP(E2,$E$1:F1,2,FALSE)</f>
        <v>#N/A</v>
      </c>
      <c r="H2" t="str">
        <f t="shared" si="1"/>
        <v/>
      </c>
      <c r="I2">
        <f t="shared" ref="I2:I50" si="3">E2</f>
        <v>4.8</v>
      </c>
      <c r="J2">
        <f>Nitrogen!G7</f>
        <v>131</v>
      </c>
      <c r="K2" t="e">
        <f>VLOOKUP(I2,$I$1:J1,2,FALSE)</f>
        <v>#N/A</v>
      </c>
      <c r="L2" t="str">
        <f t="shared" si="2"/>
        <v/>
      </c>
      <c r="M2">
        <f>IF(Nitrogen!H7=0,0,IF(Nitrogen!L7&lt;1,0,1))</f>
        <v>0</v>
      </c>
    </row>
    <row r="3" spans="1:14" x14ac:dyDescent="0.25">
      <c r="A3" t="str">
        <f>CONCATENATE(Nitrogen!C8,Nitrogen!D8)</f>
        <v>Fescue HayGeorgeville</v>
      </c>
      <c r="B3">
        <f>Nitrogen!E8</f>
        <v>4.8</v>
      </c>
      <c r="C3">
        <f>VLOOKUP(A3,$A$1:B2,2,FALSE)</f>
        <v>4.8</v>
      </c>
      <c r="D3">
        <f t="shared" si="0"/>
        <v>4.8</v>
      </c>
      <c r="E3">
        <f>Nitrogen!E8</f>
        <v>4.8</v>
      </c>
      <c r="F3">
        <f>Nitrogen!F8</f>
        <v>0</v>
      </c>
      <c r="G3">
        <f>VLOOKUP(E3,$E$1:F2,2,FALSE)</f>
        <v>131</v>
      </c>
      <c r="H3">
        <f t="shared" si="1"/>
        <v>131</v>
      </c>
      <c r="I3">
        <f t="shared" si="3"/>
        <v>4.8</v>
      </c>
      <c r="J3">
        <f>Nitrogen!G8</f>
        <v>0</v>
      </c>
      <c r="K3">
        <f>VLOOKUP(I3,$I$1:J2,2,FALSE)</f>
        <v>131</v>
      </c>
      <c r="L3">
        <f t="shared" si="2"/>
        <v>131</v>
      </c>
      <c r="M3">
        <f>IF(Nitrogen!H8=0,0,IF(Nitrogen!L8&lt;1,0,1))</f>
        <v>0</v>
      </c>
    </row>
    <row r="4" spans="1:14" x14ac:dyDescent="0.25">
      <c r="A4" t="str">
        <f>CONCATENATE(Nitrogen!C9,Nitrogen!D9)</f>
        <v>Fescue HayGeorgeville</v>
      </c>
      <c r="B4">
        <f>Nitrogen!E9</f>
        <v>4.8</v>
      </c>
      <c r="C4">
        <f>VLOOKUP(A4,$A$1:B3,2,FALSE)</f>
        <v>4.8</v>
      </c>
      <c r="D4">
        <f t="shared" si="0"/>
        <v>4.8</v>
      </c>
      <c r="E4">
        <f>Nitrogen!E9</f>
        <v>4.8</v>
      </c>
      <c r="F4">
        <f>Nitrogen!F9</f>
        <v>0</v>
      </c>
      <c r="G4">
        <f>VLOOKUP(E4,$E$1:F3,2,FALSE)</f>
        <v>131</v>
      </c>
      <c r="H4">
        <f t="shared" si="1"/>
        <v>131</v>
      </c>
      <c r="I4">
        <f t="shared" si="3"/>
        <v>4.8</v>
      </c>
      <c r="J4">
        <f>Nitrogen!G9</f>
        <v>0</v>
      </c>
      <c r="K4">
        <f>VLOOKUP(I4,$I$1:J3,2,FALSE)</f>
        <v>131</v>
      </c>
      <c r="L4">
        <f t="shared" si="2"/>
        <v>131</v>
      </c>
      <c r="M4">
        <f>IF(Nitrogen!H9=0,0,IF(Nitrogen!L9&lt;1,0,1))</f>
        <v>0</v>
      </c>
    </row>
    <row r="5" spans="1:14" x14ac:dyDescent="0.25">
      <c r="A5" t="str">
        <f>CONCATENATE(Nitrogen!C10,Nitrogen!D10)</f>
        <v>Fescue HayGeorgeville</v>
      </c>
      <c r="B5">
        <f>Nitrogen!E10</f>
        <v>4.8</v>
      </c>
      <c r="C5">
        <f>VLOOKUP(A5,$A$1:B4,2,FALSE)</f>
        <v>4.8</v>
      </c>
      <c r="D5">
        <f t="shared" si="0"/>
        <v>4.8</v>
      </c>
      <c r="E5">
        <f>Nitrogen!E10</f>
        <v>4.8</v>
      </c>
      <c r="F5">
        <f>Nitrogen!F10</f>
        <v>0</v>
      </c>
      <c r="G5">
        <f>VLOOKUP(E5,$E$1:F4,2,FALSE)</f>
        <v>131</v>
      </c>
      <c r="H5">
        <f t="shared" si="1"/>
        <v>131</v>
      </c>
      <c r="I5">
        <f t="shared" si="3"/>
        <v>4.8</v>
      </c>
      <c r="J5">
        <f>Nitrogen!G10</f>
        <v>0</v>
      </c>
      <c r="K5">
        <f>VLOOKUP(I5,$I$1:J4,2,FALSE)</f>
        <v>131</v>
      </c>
      <c r="L5">
        <f t="shared" si="2"/>
        <v>131</v>
      </c>
      <c r="M5">
        <f>IF(Nitrogen!H10=0,0,IF(Nitrogen!L10&lt;1,0,1))</f>
        <v>0</v>
      </c>
    </row>
    <row r="6" spans="1:14" x14ac:dyDescent="0.25">
      <c r="A6" t="str">
        <f>CONCATENATE(Nitrogen!C11,Nitrogen!D11)</f>
        <v/>
      </c>
      <c r="B6">
        <f>Nitrogen!E11</f>
        <v>0</v>
      </c>
      <c r="C6" t="e">
        <f>VLOOKUP(A6,$A$1:B5,2,FALSE)</f>
        <v>#N/A</v>
      </c>
      <c r="D6" t="str">
        <f t="shared" si="0"/>
        <v/>
      </c>
      <c r="E6">
        <f>Nitrogen!E11</f>
        <v>0</v>
      </c>
      <c r="F6" t="str">
        <f>Nitrogen!F11</f>
        <v/>
      </c>
      <c r="G6" t="e">
        <f>VLOOKUP(E6,$E$1:F5,2,FALSE)</f>
        <v>#N/A</v>
      </c>
      <c r="H6" t="str">
        <f t="shared" si="1"/>
        <v/>
      </c>
      <c r="I6">
        <f t="shared" si="3"/>
        <v>0</v>
      </c>
      <c r="J6" t="str">
        <f>Nitrogen!G11</f>
        <v/>
      </c>
      <c r="K6" t="e">
        <f>VLOOKUP(I6,$I$1:J5,2,FALSE)</f>
        <v>#N/A</v>
      </c>
      <c r="L6" t="str">
        <f t="shared" si="2"/>
        <v/>
      </c>
      <c r="M6">
        <f>IF(Nitrogen!H11=0,0,IF(Nitrogen!L11&lt;1,0,1))</f>
        <v>0</v>
      </c>
    </row>
    <row r="7" spans="1:14" x14ac:dyDescent="0.25">
      <c r="A7" t="str">
        <f>CONCATENATE(Nitrogen!C12,Nitrogen!D12)</f>
        <v/>
      </c>
      <c r="B7">
        <f>Nitrogen!E12</f>
        <v>0</v>
      </c>
      <c r="C7">
        <f>VLOOKUP(A7,$A$1:B6,2,FALSE)</f>
        <v>0</v>
      </c>
      <c r="D7" t="str">
        <f t="shared" si="0"/>
        <v/>
      </c>
      <c r="E7">
        <f>Nitrogen!E12</f>
        <v>0</v>
      </c>
      <c r="F7" t="str">
        <f>Nitrogen!F12</f>
        <v/>
      </c>
      <c r="G7" t="str">
        <f>VLOOKUP(E7,$E$1:F6,2,FALSE)</f>
        <v/>
      </c>
      <c r="H7" t="str">
        <f t="shared" si="1"/>
        <v/>
      </c>
      <c r="I7">
        <f t="shared" si="3"/>
        <v>0</v>
      </c>
      <c r="J7" t="str">
        <f>Nitrogen!G12</f>
        <v/>
      </c>
      <c r="K7" t="str">
        <f>VLOOKUP(I7,$I$1:J6,2,FALSE)</f>
        <v/>
      </c>
      <c r="L7" t="str">
        <f t="shared" si="2"/>
        <v/>
      </c>
      <c r="M7">
        <f>IF(Nitrogen!H12=0,0,IF(Nitrogen!L12&lt;1,0,1))</f>
        <v>0</v>
      </c>
    </row>
    <row r="8" spans="1:14" x14ac:dyDescent="0.25">
      <c r="A8" t="str">
        <f>CONCATENATE(Nitrogen!C13,Nitrogen!D13)</f>
        <v/>
      </c>
      <c r="B8">
        <f>Nitrogen!E13</f>
        <v>0</v>
      </c>
      <c r="C8">
        <f>VLOOKUP(A8,$A$1:B7,2,FALSE)</f>
        <v>0</v>
      </c>
      <c r="D8" t="str">
        <f t="shared" si="0"/>
        <v/>
      </c>
      <c r="E8">
        <f>Nitrogen!E13</f>
        <v>0</v>
      </c>
      <c r="F8" t="str">
        <f>Nitrogen!F13</f>
        <v/>
      </c>
      <c r="G8" t="str">
        <f>VLOOKUP(E8,$E$1:F7,2,FALSE)</f>
        <v/>
      </c>
      <c r="H8" t="str">
        <f t="shared" si="1"/>
        <v/>
      </c>
      <c r="I8">
        <f t="shared" si="3"/>
        <v>0</v>
      </c>
      <c r="J8" t="str">
        <f>Nitrogen!G13</f>
        <v/>
      </c>
      <c r="K8" t="str">
        <f>VLOOKUP(I8,$I$1:J7,2,FALSE)</f>
        <v/>
      </c>
      <c r="L8" t="str">
        <f t="shared" si="2"/>
        <v/>
      </c>
      <c r="M8">
        <f>IF(Nitrogen!H13=0,0,IF(Nitrogen!L13&lt;1,0,1))</f>
        <v>0</v>
      </c>
    </row>
    <row r="9" spans="1:14" x14ac:dyDescent="0.25">
      <c r="A9" t="str">
        <f>CONCATENATE(Nitrogen!C14,Nitrogen!D14)</f>
        <v/>
      </c>
      <c r="B9">
        <f>Nitrogen!E14</f>
        <v>0</v>
      </c>
      <c r="C9">
        <f>VLOOKUP(A9,$A$1:B8,2,FALSE)</f>
        <v>0</v>
      </c>
      <c r="D9" t="str">
        <f t="shared" si="0"/>
        <v/>
      </c>
      <c r="E9">
        <f>Nitrogen!E14</f>
        <v>0</v>
      </c>
      <c r="F9" t="str">
        <f>Nitrogen!F14</f>
        <v/>
      </c>
      <c r="G9" t="str">
        <f>VLOOKUP(E9,$E$1:F8,2,FALSE)</f>
        <v/>
      </c>
      <c r="H9" t="str">
        <f t="shared" si="1"/>
        <v/>
      </c>
      <c r="I9">
        <f t="shared" si="3"/>
        <v>0</v>
      </c>
      <c r="J9" t="str">
        <f>Nitrogen!G14</f>
        <v/>
      </c>
      <c r="K9" t="str">
        <f>VLOOKUP(I9,$I$1:J8,2,FALSE)</f>
        <v/>
      </c>
      <c r="L9" t="str">
        <f t="shared" si="2"/>
        <v/>
      </c>
      <c r="M9" t="e">
        <f>IF(Nitrogen!#REF!=0,0,IF(Nitrogen!L14&lt;1,0,1))</f>
        <v>#REF!</v>
      </c>
    </row>
    <row r="10" spans="1:14" x14ac:dyDescent="0.25">
      <c r="A10" t="str">
        <f>CONCATENATE(Nitrogen!C15,Nitrogen!D15)</f>
        <v/>
      </c>
      <c r="B10">
        <f>Nitrogen!E15</f>
        <v>0</v>
      </c>
      <c r="C10">
        <f>VLOOKUP(A10,$A$1:B9,2,FALSE)</f>
        <v>0</v>
      </c>
      <c r="D10" t="str">
        <f t="shared" si="0"/>
        <v/>
      </c>
      <c r="E10">
        <f>Nitrogen!E15</f>
        <v>0</v>
      </c>
      <c r="F10" t="str">
        <f>Nitrogen!F15</f>
        <v/>
      </c>
      <c r="G10" t="str">
        <f>VLOOKUP(E10,$E$1:F9,2,FALSE)</f>
        <v/>
      </c>
      <c r="H10" t="str">
        <f t="shared" si="1"/>
        <v/>
      </c>
      <c r="I10">
        <f t="shared" si="3"/>
        <v>0</v>
      </c>
      <c r="J10" t="str">
        <f>Nitrogen!G15</f>
        <v/>
      </c>
      <c r="K10" t="str">
        <f>VLOOKUP(I10,$I$1:J9,2,FALSE)</f>
        <v/>
      </c>
      <c r="L10" t="str">
        <f t="shared" si="2"/>
        <v/>
      </c>
      <c r="M10" t="e">
        <f>IF(Nitrogen!#REF!=0,0,IF(Nitrogen!L15&lt;1,0,1))</f>
        <v>#REF!</v>
      </c>
    </row>
    <row r="11" spans="1:14" x14ac:dyDescent="0.25">
      <c r="A11" t="str">
        <f>CONCATENATE(Nitrogen!C16,Nitrogen!D16)</f>
        <v/>
      </c>
      <c r="B11">
        <f>Nitrogen!E16</f>
        <v>0</v>
      </c>
      <c r="C11">
        <f>VLOOKUP(A11,$A$1:B10,2,FALSE)</f>
        <v>0</v>
      </c>
      <c r="D11" t="str">
        <f t="shared" si="0"/>
        <v/>
      </c>
      <c r="E11">
        <f>Nitrogen!E16</f>
        <v>0</v>
      </c>
      <c r="F11" t="str">
        <f>Nitrogen!F16</f>
        <v/>
      </c>
      <c r="G11" t="str">
        <f>VLOOKUP(E11,$E$1:F10,2,FALSE)</f>
        <v/>
      </c>
      <c r="H11" t="str">
        <f t="shared" si="1"/>
        <v/>
      </c>
      <c r="I11">
        <f t="shared" si="3"/>
        <v>0</v>
      </c>
      <c r="J11" t="str">
        <f>Nitrogen!G16</f>
        <v/>
      </c>
      <c r="K11" t="str">
        <f>VLOOKUP(I11,$I$1:J10,2,FALSE)</f>
        <v/>
      </c>
      <c r="L11" t="str">
        <f t="shared" si="2"/>
        <v/>
      </c>
      <c r="M11" t="e">
        <f>IF(Nitrogen!#REF!=0,0,IF(Nitrogen!L16&lt;1,0,1))</f>
        <v>#REF!</v>
      </c>
    </row>
    <row r="12" spans="1:14" x14ac:dyDescent="0.25">
      <c r="A12" t="str">
        <f>CONCATENATE(Nitrogen!C17,Nitrogen!D17)</f>
        <v/>
      </c>
      <c r="B12">
        <f>Nitrogen!E17</f>
        <v>0</v>
      </c>
      <c r="C12">
        <f>VLOOKUP(A12,$A$1:B11,2,FALSE)</f>
        <v>0</v>
      </c>
      <c r="D12" t="str">
        <f t="shared" si="0"/>
        <v/>
      </c>
      <c r="E12">
        <f>Nitrogen!E17</f>
        <v>0</v>
      </c>
      <c r="F12" t="str">
        <f>Nitrogen!F17</f>
        <v/>
      </c>
      <c r="G12" t="str">
        <f>VLOOKUP(E12,$E$1:F11,2,FALSE)</f>
        <v/>
      </c>
      <c r="H12" t="str">
        <f t="shared" si="1"/>
        <v/>
      </c>
      <c r="I12">
        <f t="shared" si="3"/>
        <v>0</v>
      </c>
      <c r="J12" t="str">
        <f>Nitrogen!G17</f>
        <v/>
      </c>
      <c r="K12" t="str">
        <f>VLOOKUP(I12,$I$1:J11,2,FALSE)</f>
        <v/>
      </c>
      <c r="L12" t="str">
        <f t="shared" si="2"/>
        <v/>
      </c>
      <c r="M12" t="e">
        <f>IF(Nitrogen!#REF!=0,0,IF(Nitrogen!L17&lt;1,0,1))</f>
        <v>#REF!</v>
      </c>
    </row>
    <row r="13" spans="1:14" x14ac:dyDescent="0.25">
      <c r="A13" t="str">
        <f>CONCATENATE(Nitrogen!C18,Nitrogen!D18)</f>
        <v/>
      </c>
      <c r="B13">
        <f>Nitrogen!E18</f>
        <v>0</v>
      </c>
      <c r="C13">
        <f>VLOOKUP(A13,$A$1:B12,2,FALSE)</f>
        <v>0</v>
      </c>
      <c r="D13" t="str">
        <f t="shared" si="0"/>
        <v/>
      </c>
      <c r="E13">
        <f>Nitrogen!E18</f>
        <v>0</v>
      </c>
      <c r="F13" t="str">
        <f>Nitrogen!F18</f>
        <v/>
      </c>
      <c r="G13" t="str">
        <f>VLOOKUP(E13,$E$1:F12,2,FALSE)</f>
        <v/>
      </c>
      <c r="H13" t="str">
        <f t="shared" si="1"/>
        <v/>
      </c>
      <c r="I13">
        <f t="shared" si="3"/>
        <v>0</v>
      </c>
      <c r="J13" t="str">
        <f>Nitrogen!G18</f>
        <v/>
      </c>
      <c r="K13" t="str">
        <f>VLOOKUP(I13,$I$1:J12,2,FALSE)</f>
        <v/>
      </c>
      <c r="L13" t="str">
        <f t="shared" si="2"/>
        <v/>
      </c>
      <c r="M13" t="e">
        <f>IF(Nitrogen!#REF!=0,0,IF(Nitrogen!L18&lt;1,0,1))</f>
        <v>#REF!</v>
      </c>
    </row>
    <row r="14" spans="1:14" x14ac:dyDescent="0.25">
      <c r="A14" t="str">
        <f>CONCATENATE(Nitrogen!C19,Nitrogen!D19)</f>
        <v/>
      </c>
      <c r="B14">
        <f>Nitrogen!E19</f>
        <v>0</v>
      </c>
      <c r="C14">
        <f>VLOOKUP(A14,$A$1:B13,2,FALSE)</f>
        <v>0</v>
      </c>
      <c r="D14" t="str">
        <f t="shared" si="0"/>
        <v/>
      </c>
      <c r="E14">
        <f>Nitrogen!E19</f>
        <v>0</v>
      </c>
      <c r="F14" t="str">
        <f>Nitrogen!F19</f>
        <v/>
      </c>
      <c r="G14" t="str">
        <f>VLOOKUP(E14,$E$1:F13,2,FALSE)</f>
        <v/>
      </c>
      <c r="H14" t="str">
        <f t="shared" si="1"/>
        <v/>
      </c>
      <c r="I14">
        <f t="shared" si="3"/>
        <v>0</v>
      </c>
      <c r="J14" t="str">
        <f>Nitrogen!G19</f>
        <v/>
      </c>
      <c r="K14" t="str">
        <f>VLOOKUP(I14,$I$1:J13,2,FALSE)</f>
        <v/>
      </c>
      <c r="L14" t="str">
        <f t="shared" si="2"/>
        <v/>
      </c>
      <c r="M14">
        <f>IF(Nitrogen!H19=0,0,IF(Nitrogen!L19&lt;1,0,1))</f>
        <v>0</v>
      </c>
    </row>
    <row r="15" spans="1:14" x14ac:dyDescent="0.25">
      <c r="A15" t="str">
        <f>CONCATENATE(Nitrogen!C20,Nitrogen!D20)</f>
        <v/>
      </c>
      <c r="B15">
        <f>Nitrogen!E20</f>
        <v>0</v>
      </c>
      <c r="C15">
        <f>VLOOKUP(A15,$A$1:B14,2,FALSE)</f>
        <v>0</v>
      </c>
      <c r="D15" t="str">
        <f t="shared" si="0"/>
        <v/>
      </c>
      <c r="E15">
        <f>Nitrogen!E20</f>
        <v>0</v>
      </c>
      <c r="F15" t="str">
        <f>Nitrogen!F20</f>
        <v/>
      </c>
      <c r="G15" t="str">
        <f>VLOOKUP(E15,$E$1:F14,2,FALSE)</f>
        <v/>
      </c>
      <c r="H15" t="str">
        <f t="shared" si="1"/>
        <v/>
      </c>
      <c r="I15">
        <f t="shared" si="3"/>
        <v>0</v>
      </c>
      <c r="J15" t="str">
        <f>Nitrogen!G20</f>
        <v/>
      </c>
      <c r="K15" t="str">
        <f>VLOOKUP(I15,$I$1:J14,2,FALSE)</f>
        <v/>
      </c>
      <c r="L15" t="str">
        <f t="shared" si="2"/>
        <v/>
      </c>
      <c r="M15">
        <f>IF(Nitrogen!H20=0,0,IF(Nitrogen!L20&lt;1,0,1))</f>
        <v>0</v>
      </c>
    </row>
    <row r="16" spans="1:14" x14ac:dyDescent="0.25">
      <c r="A16" t="str">
        <f>CONCATENATE(Nitrogen!C21,Nitrogen!D21)</f>
        <v/>
      </c>
      <c r="B16">
        <f>Nitrogen!E21</f>
        <v>0</v>
      </c>
      <c r="C16">
        <f>VLOOKUP(A16,$A$1:B15,2,FALSE)</f>
        <v>0</v>
      </c>
      <c r="D16" t="str">
        <f t="shared" si="0"/>
        <v/>
      </c>
      <c r="E16">
        <f>Nitrogen!E21</f>
        <v>0</v>
      </c>
      <c r="F16" t="str">
        <f>Nitrogen!F21</f>
        <v/>
      </c>
      <c r="G16" t="str">
        <f>VLOOKUP(E16,$E$1:F15,2,FALSE)</f>
        <v/>
      </c>
      <c r="H16" t="str">
        <f t="shared" si="1"/>
        <v/>
      </c>
      <c r="I16">
        <f t="shared" si="3"/>
        <v>0</v>
      </c>
      <c r="J16" t="str">
        <f>Nitrogen!G21</f>
        <v/>
      </c>
      <c r="K16" t="str">
        <f>VLOOKUP(I16,$I$1:J15,2,FALSE)</f>
        <v/>
      </c>
      <c r="L16" t="str">
        <f t="shared" si="2"/>
        <v/>
      </c>
      <c r="M16">
        <f>IF(Nitrogen!H21=0,0,IF(Nitrogen!L21&lt;1,0,1))</f>
        <v>0</v>
      </c>
    </row>
    <row r="17" spans="1:13" x14ac:dyDescent="0.25">
      <c r="A17" t="str">
        <f>CONCATENATE(Nitrogen!C22,Nitrogen!D22)</f>
        <v/>
      </c>
      <c r="B17">
        <f>Nitrogen!E22</f>
        <v>0</v>
      </c>
      <c r="C17">
        <f>VLOOKUP(A17,$A$1:B16,2,FALSE)</f>
        <v>0</v>
      </c>
      <c r="D17" t="str">
        <f t="shared" si="0"/>
        <v/>
      </c>
      <c r="E17">
        <f>Nitrogen!E22</f>
        <v>0</v>
      </c>
      <c r="F17" t="str">
        <f>Nitrogen!F22</f>
        <v/>
      </c>
      <c r="G17" t="str">
        <f>VLOOKUP(E17,$E$1:F16,2,FALSE)</f>
        <v/>
      </c>
      <c r="H17" t="str">
        <f t="shared" si="1"/>
        <v/>
      </c>
      <c r="I17">
        <f t="shared" si="3"/>
        <v>0</v>
      </c>
      <c r="J17" t="str">
        <f>Nitrogen!G22</f>
        <v/>
      </c>
      <c r="K17" t="str">
        <f>VLOOKUP(I17,$I$1:J16,2,FALSE)</f>
        <v/>
      </c>
      <c r="L17" t="str">
        <f t="shared" si="2"/>
        <v/>
      </c>
      <c r="M17">
        <f>IF(Nitrogen!H22=0,0,IF(Nitrogen!L22&lt;1,0,1))</f>
        <v>0</v>
      </c>
    </row>
    <row r="18" spans="1:13" x14ac:dyDescent="0.25">
      <c r="A18" t="str">
        <f>CONCATENATE(Nitrogen!C23,Nitrogen!D23)</f>
        <v/>
      </c>
      <c r="B18">
        <f>Nitrogen!E23</f>
        <v>0</v>
      </c>
      <c r="C18">
        <f>VLOOKUP(A18,$A$1:B17,2,FALSE)</f>
        <v>0</v>
      </c>
      <c r="D18" t="str">
        <f t="shared" si="0"/>
        <v/>
      </c>
      <c r="E18">
        <f>Nitrogen!E23</f>
        <v>0</v>
      </c>
      <c r="F18" t="str">
        <f>Nitrogen!F23</f>
        <v/>
      </c>
      <c r="G18" t="str">
        <f>VLOOKUP(E18,$E$1:F17,2,FALSE)</f>
        <v/>
      </c>
      <c r="H18" t="str">
        <f t="shared" si="1"/>
        <v/>
      </c>
      <c r="I18">
        <f t="shared" si="3"/>
        <v>0</v>
      </c>
      <c r="J18" t="str">
        <f>Nitrogen!G23</f>
        <v/>
      </c>
      <c r="K18" t="str">
        <f>VLOOKUP(I18,$I$1:J17,2,FALSE)</f>
        <v/>
      </c>
      <c r="L18" t="str">
        <f t="shared" si="2"/>
        <v/>
      </c>
      <c r="M18">
        <f>IF(Nitrogen!H23=0,0,IF(Nitrogen!L23&lt;1,0,1))</f>
        <v>0</v>
      </c>
    </row>
    <row r="19" spans="1:13" x14ac:dyDescent="0.25">
      <c r="A19" t="str">
        <f>CONCATENATE(Nitrogen!C24,Nitrogen!D24)</f>
        <v/>
      </c>
      <c r="B19">
        <f>Nitrogen!E24</f>
        <v>0</v>
      </c>
      <c r="C19">
        <f>VLOOKUP(A19,$A$1:B18,2,FALSE)</f>
        <v>0</v>
      </c>
      <c r="D19" t="str">
        <f t="shared" si="0"/>
        <v/>
      </c>
      <c r="E19">
        <f>Nitrogen!E24</f>
        <v>0</v>
      </c>
      <c r="F19" t="str">
        <f>Nitrogen!F24</f>
        <v/>
      </c>
      <c r="G19" t="str">
        <f>VLOOKUP(E19,$E$1:F18,2,FALSE)</f>
        <v/>
      </c>
      <c r="H19" t="str">
        <f t="shared" si="1"/>
        <v/>
      </c>
      <c r="I19">
        <f t="shared" si="3"/>
        <v>0</v>
      </c>
      <c r="J19" t="str">
        <f>Nitrogen!G24</f>
        <v/>
      </c>
      <c r="K19" t="str">
        <f>VLOOKUP(I19,$I$1:J18,2,FALSE)</f>
        <v/>
      </c>
      <c r="L19" t="str">
        <f t="shared" si="2"/>
        <v/>
      </c>
      <c r="M19">
        <f>IF(Nitrogen!H24=0,0,IF(Nitrogen!L24&lt;1,0,1))</f>
        <v>0</v>
      </c>
    </row>
    <row r="20" spans="1:13" x14ac:dyDescent="0.25">
      <c r="A20" t="str">
        <f>CONCATENATE(Nitrogen!C25,Nitrogen!D25)</f>
        <v/>
      </c>
      <c r="B20">
        <f>Nitrogen!E25</f>
        <v>0</v>
      </c>
      <c r="C20">
        <f>VLOOKUP(A20,$A$1:B19,2,FALSE)</f>
        <v>0</v>
      </c>
      <c r="D20" t="str">
        <f t="shared" si="0"/>
        <v/>
      </c>
      <c r="E20">
        <f>Nitrogen!E25</f>
        <v>0</v>
      </c>
      <c r="F20" t="str">
        <f>Nitrogen!F25</f>
        <v/>
      </c>
      <c r="G20" t="str">
        <f>VLOOKUP(E20,$E$1:F19,2,FALSE)</f>
        <v/>
      </c>
      <c r="H20" t="str">
        <f t="shared" si="1"/>
        <v/>
      </c>
      <c r="I20">
        <f t="shared" si="3"/>
        <v>0</v>
      </c>
      <c r="J20" t="str">
        <f>Nitrogen!G25</f>
        <v/>
      </c>
      <c r="K20" t="str">
        <f>VLOOKUP(I20,$I$1:J19,2,FALSE)</f>
        <v/>
      </c>
      <c r="L20" t="str">
        <f t="shared" si="2"/>
        <v/>
      </c>
      <c r="M20">
        <f>IF(Nitrogen!H25=0,0,IF(Nitrogen!L25&lt;1,0,1))</f>
        <v>0</v>
      </c>
    </row>
    <row r="21" spans="1:13" x14ac:dyDescent="0.25">
      <c r="A21" t="str">
        <f>CONCATENATE(Nitrogen!C26,Nitrogen!D26)</f>
        <v/>
      </c>
      <c r="B21">
        <f>Nitrogen!E26</f>
        <v>0</v>
      </c>
      <c r="C21">
        <f>VLOOKUP(A21,$A$1:B20,2,FALSE)</f>
        <v>0</v>
      </c>
      <c r="D21" t="str">
        <f t="shared" si="0"/>
        <v/>
      </c>
      <c r="E21">
        <f>Nitrogen!E26</f>
        <v>0</v>
      </c>
      <c r="F21" t="str">
        <f>Nitrogen!F26</f>
        <v/>
      </c>
      <c r="G21" t="str">
        <f>VLOOKUP(E21,$E$1:F20,2,FALSE)</f>
        <v/>
      </c>
      <c r="H21" t="str">
        <f t="shared" si="1"/>
        <v/>
      </c>
      <c r="I21">
        <f t="shared" si="3"/>
        <v>0</v>
      </c>
      <c r="J21" t="str">
        <f>Nitrogen!G26</f>
        <v/>
      </c>
      <c r="K21" t="str">
        <f>VLOOKUP(I21,$I$1:J20,2,FALSE)</f>
        <v/>
      </c>
      <c r="L21" t="str">
        <f t="shared" si="2"/>
        <v/>
      </c>
      <c r="M21">
        <f>IF(Nitrogen!H26=0,0,IF(Nitrogen!L26&lt;1,0,1))</f>
        <v>0</v>
      </c>
    </row>
    <row r="22" spans="1:13" x14ac:dyDescent="0.25">
      <c r="A22" t="str">
        <f>CONCATENATE(Nitrogen!C27,Nitrogen!D27)</f>
        <v/>
      </c>
      <c r="B22">
        <f>Nitrogen!E27</f>
        <v>0</v>
      </c>
      <c r="C22">
        <f>VLOOKUP(A22,$A$1:B21,2,FALSE)</f>
        <v>0</v>
      </c>
      <c r="D22" t="str">
        <f t="shared" si="0"/>
        <v/>
      </c>
      <c r="E22">
        <f>Nitrogen!E27</f>
        <v>0</v>
      </c>
      <c r="F22" t="str">
        <f>Nitrogen!F27</f>
        <v/>
      </c>
      <c r="G22" t="str">
        <f>VLOOKUP(E22,$E$1:F21,2,FALSE)</f>
        <v/>
      </c>
      <c r="H22" t="str">
        <f t="shared" si="1"/>
        <v/>
      </c>
      <c r="I22">
        <f t="shared" si="3"/>
        <v>0</v>
      </c>
      <c r="J22" t="str">
        <f>Nitrogen!G27</f>
        <v/>
      </c>
      <c r="K22" t="str">
        <f>VLOOKUP(I22,$I$1:J21,2,FALSE)</f>
        <v/>
      </c>
      <c r="L22" t="str">
        <f t="shared" si="2"/>
        <v/>
      </c>
      <c r="M22">
        <f>IF(Nitrogen!H27=0,0,IF(Nitrogen!L27&lt;1,0,1))</f>
        <v>0</v>
      </c>
    </row>
    <row r="23" spans="1:13" x14ac:dyDescent="0.25">
      <c r="A23" t="str">
        <f>CONCATENATE(Nitrogen!C28,Nitrogen!D28)</f>
        <v/>
      </c>
      <c r="B23">
        <f>Nitrogen!E28</f>
        <v>0</v>
      </c>
      <c r="C23">
        <f>VLOOKUP(A23,$A$1:B22,2,FALSE)</f>
        <v>0</v>
      </c>
      <c r="D23" t="str">
        <f t="shared" si="0"/>
        <v/>
      </c>
      <c r="E23">
        <f>Nitrogen!E28</f>
        <v>0</v>
      </c>
      <c r="F23" t="str">
        <f>Nitrogen!F28</f>
        <v/>
      </c>
      <c r="G23" t="str">
        <f>VLOOKUP(E23,$E$1:F22,2,FALSE)</f>
        <v/>
      </c>
      <c r="H23" t="str">
        <f t="shared" si="1"/>
        <v/>
      </c>
      <c r="I23">
        <f t="shared" si="3"/>
        <v>0</v>
      </c>
      <c r="J23" t="str">
        <f>Nitrogen!G28</f>
        <v/>
      </c>
      <c r="K23" t="str">
        <f>VLOOKUP(I23,$I$1:J22,2,FALSE)</f>
        <v/>
      </c>
      <c r="L23" t="str">
        <f t="shared" si="2"/>
        <v/>
      </c>
      <c r="M23">
        <f>IF(Nitrogen!H28=0,0,IF(Nitrogen!L28&lt;1,0,1))</f>
        <v>0</v>
      </c>
    </row>
    <row r="24" spans="1:13" x14ac:dyDescent="0.25">
      <c r="A24" t="str">
        <f>CONCATENATE(Nitrogen!C29,Nitrogen!D29)</f>
        <v/>
      </c>
      <c r="B24">
        <f>Nitrogen!E29</f>
        <v>0</v>
      </c>
      <c r="C24">
        <f>VLOOKUP(A24,$A$1:B23,2,FALSE)</f>
        <v>0</v>
      </c>
      <c r="D24" t="str">
        <f t="shared" si="0"/>
        <v/>
      </c>
      <c r="E24">
        <f>Nitrogen!E29</f>
        <v>0</v>
      </c>
      <c r="F24" t="str">
        <f>Nitrogen!F29</f>
        <v/>
      </c>
      <c r="G24" t="str">
        <f>VLOOKUP(E24,$E$1:F23,2,FALSE)</f>
        <v/>
      </c>
      <c r="H24" t="str">
        <f t="shared" si="1"/>
        <v/>
      </c>
      <c r="I24">
        <f t="shared" si="3"/>
        <v>0</v>
      </c>
      <c r="J24" t="str">
        <f>Nitrogen!G29</f>
        <v/>
      </c>
      <c r="K24" t="str">
        <f>VLOOKUP(I24,$I$1:J23,2,FALSE)</f>
        <v/>
      </c>
      <c r="L24" t="str">
        <f t="shared" si="2"/>
        <v/>
      </c>
      <c r="M24">
        <f>IF(Nitrogen!H29=0,0,IF(Nitrogen!L29&lt;1,0,1))</f>
        <v>0</v>
      </c>
    </row>
    <row r="25" spans="1:13" x14ac:dyDescent="0.25">
      <c r="A25" t="str">
        <f>CONCATENATE(Nitrogen!C30,Nitrogen!D30)</f>
        <v/>
      </c>
      <c r="B25">
        <f>Nitrogen!E30</f>
        <v>0</v>
      </c>
      <c r="C25">
        <f>VLOOKUP(A25,$A$1:B24,2,FALSE)</f>
        <v>0</v>
      </c>
      <c r="D25" t="str">
        <f t="shared" si="0"/>
        <v/>
      </c>
      <c r="E25">
        <f>Nitrogen!E30</f>
        <v>0</v>
      </c>
      <c r="F25" t="str">
        <f>Nitrogen!F30</f>
        <v/>
      </c>
      <c r="G25" t="str">
        <f>VLOOKUP(E25,$E$1:F24,2,FALSE)</f>
        <v/>
      </c>
      <c r="H25" t="str">
        <f t="shared" si="1"/>
        <v/>
      </c>
      <c r="I25">
        <f t="shared" si="3"/>
        <v>0</v>
      </c>
      <c r="J25" t="str">
        <f>Nitrogen!G30</f>
        <v/>
      </c>
      <c r="K25" t="str">
        <f>VLOOKUP(I25,$I$1:J24,2,FALSE)</f>
        <v/>
      </c>
      <c r="L25" t="str">
        <f t="shared" si="2"/>
        <v/>
      </c>
      <c r="M25">
        <f>IF(Nitrogen!H30=0,0,IF(Nitrogen!L30&lt;1,0,1))</f>
        <v>0</v>
      </c>
    </row>
    <row r="26" spans="1:13" x14ac:dyDescent="0.25">
      <c r="A26" t="str">
        <f>CONCATENATE(Nitrogen!C31,Nitrogen!D31)</f>
        <v/>
      </c>
      <c r="B26">
        <f>Nitrogen!E31</f>
        <v>0</v>
      </c>
      <c r="C26">
        <f>VLOOKUP(A26,$A$1:B25,2,FALSE)</f>
        <v>0</v>
      </c>
      <c r="D26" t="str">
        <f t="shared" si="0"/>
        <v/>
      </c>
      <c r="E26">
        <f>Nitrogen!E31</f>
        <v>0</v>
      </c>
      <c r="F26" t="str">
        <f>Nitrogen!F31</f>
        <v/>
      </c>
      <c r="G26" t="str">
        <f>VLOOKUP(E26,$E$1:F25,2,FALSE)</f>
        <v/>
      </c>
      <c r="H26" t="str">
        <f t="shared" si="1"/>
        <v/>
      </c>
      <c r="I26">
        <f t="shared" si="3"/>
        <v>0</v>
      </c>
      <c r="J26" t="str">
        <f>Nitrogen!G31</f>
        <v/>
      </c>
      <c r="K26" t="str">
        <f>VLOOKUP(I26,$I$1:J25,2,FALSE)</f>
        <v/>
      </c>
      <c r="L26" t="str">
        <f t="shared" si="2"/>
        <v/>
      </c>
      <c r="M26">
        <f>IF(Nitrogen!H31=0,0,IF(Nitrogen!L31&lt;1,0,1))</f>
        <v>0</v>
      </c>
    </row>
    <row r="27" spans="1:13" x14ac:dyDescent="0.25">
      <c r="A27" t="str">
        <f>CONCATENATE(Nitrogen!C32,Nitrogen!D32)</f>
        <v/>
      </c>
      <c r="B27">
        <f>Nitrogen!E32</f>
        <v>0</v>
      </c>
      <c r="C27">
        <f>VLOOKUP(A27,$A$1:B26,2,FALSE)</f>
        <v>0</v>
      </c>
      <c r="D27" t="str">
        <f t="shared" si="0"/>
        <v/>
      </c>
      <c r="E27">
        <f>Nitrogen!E32</f>
        <v>0</v>
      </c>
      <c r="F27" t="str">
        <f>Nitrogen!F32</f>
        <v/>
      </c>
      <c r="G27" t="str">
        <f>VLOOKUP(E27,$E$1:F26,2,FALSE)</f>
        <v/>
      </c>
      <c r="H27" t="str">
        <f t="shared" si="1"/>
        <v/>
      </c>
      <c r="I27">
        <f t="shared" si="3"/>
        <v>0</v>
      </c>
      <c r="J27" t="str">
        <f>Nitrogen!G32</f>
        <v/>
      </c>
      <c r="K27" t="str">
        <f>VLOOKUP(I27,$I$1:J26,2,FALSE)</f>
        <v/>
      </c>
      <c r="L27" t="str">
        <f t="shared" si="2"/>
        <v/>
      </c>
      <c r="M27">
        <f>IF(Nitrogen!H32=0,0,IF(Nitrogen!L32&lt;1,0,1))</f>
        <v>0</v>
      </c>
    </row>
    <row r="28" spans="1:13" x14ac:dyDescent="0.25">
      <c r="A28" t="str">
        <f>CONCATENATE(Nitrogen!C33,Nitrogen!D33)</f>
        <v/>
      </c>
      <c r="B28">
        <f>Nitrogen!E33</f>
        <v>0</v>
      </c>
      <c r="C28">
        <f>VLOOKUP(A28,$A$1:B27,2,FALSE)</f>
        <v>0</v>
      </c>
      <c r="D28" t="str">
        <f t="shared" si="0"/>
        <v/>
      </c>
      <c r="E28">
        <f>Nitrogen!E33</f>
        <v>0</v>
      </c>
      <c r="F28" t="str">
        <f>Nitrogen!F33</f>
        <v/>
      </c>
      <c r="G28" t="str">
        <f>VLOOKUP(E28,$E$1:F27,2,FALSE)</f>
        <v/>
      </c>
      <c r="H28" t="str">
        <f t="shared" si="1"/>
        <v/>
      </c>
      <c r="I28">
        <f t="shared" si="3"/>
        <v>0</v>
      </c>
      <c r="J28" t="str">
        <f>Nitrogen!G33</f>
        <v/>
      </c>
      <c r="K28" t="str">
        <f>VLOOKUP(I28,$I$1:J27,2,FALSE)</f>
        <v/>
      </c>
      <c r="L28" t="str">
        <f t="shared" si="2"/>
        <v/>
      </c>
      <c r="M28">
        <f>IF(Nitrogen!H33=0,0,IF(Nitrogen!L33&lt;1,0,1))</f>
        <v>0</v>
      </c>
    </row>
    <row r="29" spans="1:13" x14ac:dyDescent="0.25">
      <c r="A29" t="str">
        <f>CONCATENATE(Nitrogen!C34,Nitrogen!D34)</f>
        <v/>
      </c>
      <c r="B29">
        <f>Nitrogen!E34</f>
        <v>0</v>
      </c>
      <c r="C29">
        <f>VLOOKUP(A29,$A$1:B28,2,FALSE)</f>
        <v>0</v>
      </c>
      <c r="D29" t="str">
        <f t="shared" si="0"/>
        <v/>
      </c>
      <c r="E29">
        <f>Nitrogen!E34</f>
        <v>0</v>
      </c>
      <c r="F29" t="str">
        <f>Nitrogen!F34</f>
        <v/>
      </c>
      <c r="G29" t="str">
        <f>VLOOKUP(E29,$E$1:F28,2,FALSE)</f>
        <v/>
      </c>
      <c r="H29" t="str">
        <f t="shared" si="1"/>
        <v/>
      </c>
      <c r="I29">
        <f t="shared" si="3"/>
        <v>0</v>
      </c>
      <c r="J29" t="str">
        <f>Nitrogen!G34</f>
        <v/>
      </c>
      <c r="K29" t="str">
        <f>VLOOKUP(I29,$I$1:J28,2,FALSE)</f>
        <v/>
      </c>
      <c r="L29" t="str">
        <f t="shared" si="2"/>
        <v/>
      </c>
      <c r="M29">
        <f>IF(Nitrogen!H34=0,0,IF(Nitrogen!L34&lt;1,0,1))</f>
        <v>0</v>
      </c>
    </row>
    <row r="30" spans="1:13" x14ac:dyDescent="0.25">
      <c r="A30" t="str">
        <f>CONCATENATE(Nitrogen!C35,Nitrogen!D35)</f>
        <v/>
      </c>
      <c r="B30">
        <f>Nitrogen!E35</f>
        <v>0</v>
      </c>
      <c r="C30">
        <f>VLOOKUP(A30,$A$1:B29,2,FALSE)</f>
        <v>0</v>
      </c>
      <c r="D30" t="str">
        <f t="shared" si="0"/>
        <v/>
      </c>
      <c r="E30">
        <f>Nitrogen!E35</f>
        <v>0</v>
      </c>
      <c r="F30" t="str">
        <f>Nitrogen!F35</f>
        <v/>
      </c>
      <c r="G30" t="str">
        <f>VLOOKUP(E30,$E$1:F29,2,FALSE)</f>
        <v/>
      </c>
      <c r="H30" t="str">
        <f t="shared" si="1"/>
        <v/>
      </c>
      <c r="I30">
        <f t="shared" si="3"/>
        <v>0</v>
      </c>
      <c r="J30" t="str">
        <f>Nitrogen!G35</f>
        <v/>
      </c>
      <c r="K30" t="str">
        <f>VLOOKUP(I30,$I$1:J29,2,FALSE)</f>
        <v/>
      </c>
      <c r="L30" t="str">
        <f t="shared" si="2"/>
        <v/>
      </c>
      <c r="M30">
        <f>IF(Nitrogen!H35=0,0,IF(Nitrogen!L35&lt;1,0,1))</f>
        <v>0</v>
      </c>
    </row>
    <row r="31" spans="1:13" x14ac:dyDescent="0.25">
      <c r="A31" t="str">
        <f>CONCATENATE(Nitrogen!C36,Nitrogen!D36)</f>
        <v/>
      </c>
      <c r="B31">
        <f>Nitrogen!E36</f>
        <v>0</v>
      </c>
      <c r="C31">
        <f>VLOOKUP(A31,$A$1:B30,2,FALSE)</f>
        <v>0</v>
      </c>
      <c r="D31" t="str">
        <f t="shared" si="0"/>
        <v/>
      </c>
      <c r="E31">
        <f>Nitrogen!E36</f>
        <v>0</v>
      </c>
      <c r="F31" t="str">
        <f>Nitrogen!F36</f>
        <v/>
      </c>
      <c r="G31" t="str">
        <f>VLOOKUP(E31,$E$1:F30,2,FALSE)</f>
        <v/>
      </c>
      <c r="H31" t="str">
        <f t="shared" si="1"/>
        <v/>
      </c>
      <c r="I31">
        <f t="shared" si="3"/>
        <v>0</v>
      </c>
      <c r="J31" t="str">
        <f>Nitrogen!G36</f>
        <v/>
      </c>
      <c r="K31" t="str">
        <f>VLOOKUP(I31,$I$1:J30,2,FALSE)</f>
        <v/>
      </c>
      <c r="L31" t="str">
        <f t="shared" si="2"/>
        <v/>
      </c>
      <c r="M31">
        <f>IF(Nitrogen!H36=0,0,IF(Nitrogen!L36&lt;1,0,1))</f>
        <v>0</v>
      </c>
    </row>
    <row r="32" spans="1:13" x14ac:dyDescent="0.25">
      <c r="A32" t="str">
        <f>CONCATENATE(Nitrogen!C37,Nitrogen!D37)</f>
        <v/>
      </c>
      <c r="B32">
        <f>Nitrogen!E37</f>
        <v>0</v>
      </c>
      <c r="C32">
        <f>VLOOKUP(A32,$A$1:B31,2,FALSE)</f>
        <v>0</v>
      </c>
      <c r="D32" t="str">
        <f t="shared" si="0"/>
        <v/>
      </c>
      <c r="E32">
        <f>Nitrogen!E37</f>
        <v>0</v>
      </c>
      <c r="F32" t="str">
        <f>Nitrogen!F37</f>
        <v/>
      </c>
      <c r="G32" t="str">
        <f>VLOOKUP(E32,$E$1:F31,2,FALSE)</f>
        <v/>
      </c>
      <c r="H32" t="str">
        <f t="shared" si="1"/>
        <v/>
      </c>
      <c r="I32">
        <f t="shared" si="3"/>
        <v>0</v>
      </c>
      <c r="J32" t="str">
        <f>Nitrogen!G37</f>
        <v/>
      </c>
      <c r="K32" t="str">
        <f>VLOOKUP(I32,$I$1:J31,2,FALSE)</f>
        <v/>
      </c>
      <c r="L32" t="str">
        <f t="shared" si="2"/>
        <v/>
      </c>
      <c r="M32">
        <f>IF(Nitrogen!H37=0,0,IF(Nitrogen!L37&lt;1,0,1))</f>
        <v>0</v>
      </c>
    </row>
    <row r="33" spans="1:13" x14ac:dyDescent="0.25">
      <c r="A33" t="str">
        <f>CONCATENATE(Nitrogen!C38,Nitrogen!D38)</f>
        <v/>
      </c>
      <c r="B33">
        <f>Nitrogen!E38</f>
        <v>0</v>
      </c>
      <c r="C33">
        <f>VLOOKUP(A33,$A$1:B32,2,FALSE)</f>
        <v>0</v>
      </c>
      <c r="D33" t="str">
        <f t="shared" si="0"/>
        <v/>
      </c>
      <c r="E33">
        <f>Nitrogen!E38</f>
        <v>0</v>
      </c>
      <c r="F33" t="str">
        <f>Nitrogen!F38</f>
        <v/>
      </c>
      <c r="G33" t="str">
        <f>VLOOKUP(E33,$E$1:F32,2,FALSE)</f>
        <v/>
      </c>
      <c r="H33" t="str">
        <f t="shared" si="1"/>
        <v/>
      </c>
      <c r="I33">
        <f t="shared" si="3"/>
        <v>0</v>
      </c>
      <c r="J33" t="str">
        <f>Nitrogen!G38</f>
        <v/>
      </c>
      <c r="K33" t="str">
        <f>VLOOKUP(I33,$I$1:J32,2,FALSE)</f>
        <v/>
      </c>
      <c r="L33" t="str">
        <f t="shared" si="2"/>
        <v/>
      </c>
      <c r="M33">
        <f>IF(Nitrogen!H38=0,0,IF(Nitrogen!L38&lt;1,0,1))</f>
        <v>0</v>
      </c>
    </row>
    <row r="34" spans="1:13" x14ac:dyDescent="0.25">
      <c r="A34" t="str">
        <f>CONCATENATE(Nitrogen!C39,Nitrogen!D39)</f>
        <v/>
      </c>
      <c r="B34">
        <f>Nitrogen!E39</f>
        <v>0</v>
      </c>
      <c r="C34">
        <f>VLOOKUP(A34,$A$1:B33,2,FALSE)</f>
        <v>0</v>
      </c>
      <c r="D34" t="str">
        <f t="shared" si="0"/>
        <v/>
      </c>
      <c r="E34">
        <f>Nitrogen!E39</f>
        <v>0</v>
      </c>
      <c r="F34" t="str">
        <f>Nitrogen!F39</f>
        <v/>
      </c>
      <c r="G34" t="str">
        <f>VLOOKUP(E34,$E$1:F33,2,FALSE)</f>
        <v/>
      </c>
      <c r="H34" t="str">
        <f t="shared" si="1"/>
        <v/>
      </c>
      <c r="I34">
        <f t="shared" si="3"/>
        <v>0</v>
      </c>
      <c r="J34" t="str">
        <f>Nitrogen!G39</f>
        <v/>
      </c>
      <c r="K34" t="str">
        <f>VLOOKUP(I34,$I$1:J33,2,FALSE)</f>
        <v/>
      </c>
      <c r="L34" t="str">
        <f t="shared" si="2"/>
        <v/>
      </c>
      <c r="M34">
        <f>IF(Nitrogen!H39=0,0,IF(Nitrogen!L39&lt;1,0,1))</f>
        <v>0</v>
      </c>
    </row>
    <row r="35" spans="1:13" x14ac:dyDescent="0.25">
      <c r="A35" t="str">
        <f>CONCATENATE(Nitrogen!C40,Nitrogen!D40)</f>
        <v/>
      </c>
      <c r="B35">
        <f>Nitrogen!E40</f>
        <v>0</v>
      </c>
      <c r="C35">
        <f>VLOOKUP(A35,$A$1:B34,2,FALSE)</f>
        <v>0</v>
      </c>
      <c r="D35" t="str">
        <f t="shared" si="0"/>
        <v/>
      </c>
      <c r="E35">
        <f>Nitrogen!E40</f>
        <v>0</v>
      </c>
      <c r="F35" t="str">
        <f>Nitrogen!F40</f>
        <v/>
      </c>
      <c r="G35" t="str">
        <f>VLOOKUP(E35,$E$1:F34,2,FALSE)</f>
        <v/>
      </c>
      <c r="H35" t="str">
        <f t="shared" si="1"/>
        <v/>
      </c>
      <c r="I35">
        <f t="shared" si="3"/>
        <v>0</v>
      </c>
      <c r="J35" t="str">
        <f>Nitrogen!G40</f>
        <v/>
      </c>
      <c r="K35" t="str">
        <f>VLOOKUP(I35,$I$1:J34,2,FALSE)</f>
        <v/>
      </c>
      <c r="L35" t="str">
        <f t="shared" si="2"/>
        <v/>
      </c>
      <c r="M35">
        <f>IF(Nitrogen!H40=0,0,IF(Nitrogen!L40&lt;1,0,1))</f>
        <v>0</v>
      </c>
    </row>
    <row r="36" spans="1:13" x14ac:dyDescent="0.25">
      <c r="A36" t="str">
        <f>CONCATENATE(Nitrogen!C41,Nitrogen!D41)</f>
        <v/>
      </c>
      <c r="B36">
        <f>Nitrogen!E41</f>
        <v>0</v>
      </c>
      <c r="C36">
        <f>VLOOKUP(A36,$A$1:B35,2,FALSE)</f>
        <v>0</v>
      </c>
      <c r="D36" t="str">
        <f t="shared" si="0"/>
        <v/>
      </c>
      <c r="E36">
        <f>Nitrogen!E41</f>
        <v>0</v>
      </c>
      <c r="F36" t="str">
        <f>Nitrogen!F41</f>
        <v/>
      </c>
      <c r="G36" t="str">
        <f>VLOOKUP(E36,$E$1:F35,2,FALSE)</f>
        <v/>
      </c>
      <c r="H36" t="str">
        <f t="shared" si="1"/>
        <v/>
      </c>
      <c r="I36">
        <f t="shared" si="3"/>
        <v>0</v>
      </c>
      <c r="J36" t="str">
        <f>Nitrogen!G41</f>
        <v/>
      </c>
      <c r="K36" t="str">
        <f>VLOOKUP(I36,$I$1:J35,2,FALSE)</f>
        <v/>
      </c>
      <c r="L36" t="str">
        <f t="shared" si="2"/>
        <v/>
      </c>
      <c r="M36">
        <f>IF(Nitrogen!H41=0,0,IF(Nitrogen!L41&lt;1,0,1))</f>
        <v>0</v>
      </c>
    </row>
    <row r="37" spans="1:13" x14ac:dyDescent="0.25">
      <c r="A37" t="str">
        <f>CONCATENATE(Nitrogen!C42,Nitrogen!D42)</f>
        <v/>
      </c>
      <c r="B37">
        <f>Nitrogen!E42</f>
        <v>0</v>
      </c>
      <c r="C37">
        <f>VLOOKUP(A37,$A$1:B36,2,FALSE)</f>
        <v>0</v>
      </c>
      <c r="D37" t="str">
        <f t="shared" si="0"/>
        <v/>
      </c>
      <c r="E37">
        <f>Nitrogen!E42</f>
        <v>0</v>
      </c>
      <c r="F37" t="str">
        <f>Nitrogen!F42</f>
        <v/>
      </c>
      <c r="G37" t="str">
        <f>VLOOKUP(E37,$E$1:F36,2,FALSE)</f>
        <v/>
      </c>
      <c r="H37" t="str">
        <f t="shared" si="1"/>
        <v/>
      </c>
      <c r="I37">
        <f t="shared" si="3"/>
        <v>0</v>
      </c>
      <c r="J37" t="str">
        <f>Nitrogen!G42</f>
        <v/>
      </c>
      <c r="K37" t="str">
        <f>VLOOKUP(I37,$I$1:J36,2,FALSE)</f>
        <v/>
      </c>
      <c r="L37" t="str">
        <f t="shared" si="2"/>
        <v/>
      </c>
      <c r="M37">
        <f>IF(Nitrogen!H42=0,0,IF(Nitrogen!L42&lt;1,0,1))</f>
        <v>0</v>
      </c>
    </row>
    <row r="38" spans="1:13" x14ac:dyDescent="0.25">
      <c r="A38" t="str">
        <f>CONCATENATE(Nitrogen!C43,Nitrogen!D43)</f>
        <v/>
      </c>
      <c r="B38">
        <f>Nitrogen!E43</f>
        <v>0</v>
      </c>
      <c r="C38">
        <f>VLOOKUP(A38,$A$1:B37,2,FALSE)</f>
        <v>0</v>
      </c>
      <c r="D38" t="str">
        <f t="shared" si="0"/>
        <v/>
      </c>
      <c r="E38">
        <f>Nitrogen!E43</f>
        <v>0</v>
      </c>
      <c r="F38" t="str">
        <f>Nitrogen!F43</f>
        <v/>
      </c>
      <c r="G38" t="str">
        <f>VLOOKUP(E38,$E$1:F37,2,FALSE)</f>
        <v/>
      </c>
      <c r="H38" t="str">
        <f t="shared" si="1"/>
        <v/>
      </c>
      <c r="I38">
        <f t="shared" si="3"/>
        <v>0</v>
      </c>
      <c r="J38" t="str">
        <f>Nitrogen!G43</f>
        <v/>
      </c>
      <c r="K38" t="str">
        <f>VLOOKUP(I38,$I$1:J37,2,FALSE)</f>
        <v/>
      </c>
      <c r="L38" t="str">
        <f t="shared" si="2"/>
        <v/>
      </c>
      <c r="M38">
        <f>IF(Nitrogen!H43=0,0,IF(Nitrogen!L43&lt;1,0,1))</f>
        <v>0</v>
      </c>
    </row>
    <row r="39" spans="1:13" x14ac:dyDescent="0.25">
      <c r="A39" t="str">
        <f>CONCATENATE(Nitrogen!C44,Nitrogen!D44)</f>
        <v/>
      </c>
      <c r="B39">
        <f>Nitrogen!E44</f>
        <v>0</v>
      </c>
      <c r="C39">
        <f>VLOOKUP(A39,$A$1:B38,2,FALSE)</f>
        <v>0</v>
      </c>
      <c r="D39" t="str">
        <f t="shared" si="0"/>
        <v/>
      </c>
      <c r="E39">
        <f>Nitrogen!E44</f>
        <v>0</v>
      </c>
      <c r="F39" t="str">
        <f>Nitrogen!F44</f>
        <v/>
      </c>
      <c r="G39" t="str">
        <f>VLOOKUP(E39,$E$1:F38,2,FALSE)</f>
        <v/>
      </c>
      <c r="H39" t="str">
        <f t="shared" si="1"/>
        <v/>
      </c>
      <c r="I39">
        <f t="shared" si="3"/>
        <v>0</v>
      </c>
      <c r="J39" t="str">
        <f>Nitrogen!G44</f>
        <v/>
      </c>
      <c r="K39" t="str">
        <f>VLOOKUP(I39,$I$1:J38,2,FALSE)</f>
        <v/>
      </c>
      <c r="L39" t="str">
        <f t="shared" si="2"/>
        <v/>
      </c>
      <c r="M39">
        <f>IF(Nitrogen!H44=0,0,IF(Nitrogen!L44&lt;1,0,1))</f>
        <v>0</v>
      </c>
    </row>
    <row r="40" spans="1:13" x14ac:dyDescent="0.25">
      <c r="A40" t="str">
        <f>CONCATENATE(Nitrogen!C45,Nitrogen!D45)</f>
        <v/>
      </c>
      <c r="B40">
        <f>Nitrogen!E45</f>
        <v>0</v>
      </c>
      <c r="C40">
        <f>VLOOKUP(A40,$A$1:B39,2,FALSE)</f>
        <v>0</v>
      </c>
      <c r="D40" t="str">
        <f t="shared" si="0"/>
        <v/>
      </c>
      <c r="E40">
        <f>Nitrogen!E45</f>
        <v>0</v>
      </c>
      <c r="F40" t="str">
        <f>Nitrogen!F45</f>
        <v/>
      </c>
      <c r="G40" t="str">
        <f>VLOOKUP(E40,$E$1:F39,2,FALSE)</f>
        <v/>
      </c>
      <c r="H40" t="str">
        <f t="shared" si="1"/>
        <v/>
      </c>
      <c r="I40">
        <f t="shared" si="3"/>
        <v>0</v>
      </c>
      <c r="J40" t="str">
        <f>Nitrogen!G45</f>
        <v/>
      </c>
      <c r="K40" t="str">
        <f>VLOOKUP(I40,$I$1:J39,2,FALSE)</f>
        <v/>
      </c>
      <c r="L40" t="str">
        <f t="shared" si="2"/>
        <v/>
      </c>
      <c r="M40">
        <f>IF(Nitrogen!H45=0,0,IF(Nitrogen!L45&lt;1,0,1))</f>
        <v>0</v>
      </c>
    </row>
    <row r="41" spans="1:13" x14ac:dyDescent="0.25">
      <c r="A41" t="str">
        <f>CONCATENATE(Nitrogen!C46,Nitrogen!D46)</f>
        <v/>
      </c>
      <c r="B41">
        <f>Nitrogen!E46</f>
        <v>0</v>
      </c>
      <c r="C41">
        <f>VLOOKUP(A41,$A$1:B40,2,FALSE)</f>
        <v>0</v>
      </c>
      <c r="D41" t="str">
        <f t="shared" si="0"/>
        <v/>
      </c>
      <c r="E41">
        <f>Nitrogen!E46</f>
        <v>0</v>
      </c>
      <c r="F41" t="str">
        <f>Nitrogen!F46</f>
        <v/>
      </c>
      <c r="G41" t="str">
        <f>VLOOKUP(E41,$E$1:F40,2,FALSE)</f>
        <v/>
      </c>
      <c r="H41" t="str">
        <f t="shared" si="1"/>
        <v/>
      </c>
      <c r="I41">
        <f t="shared" si="3"/>
        <v>0</v>
      </c>
      <c r="J41" t="str">
        <f>Nitrogen!G46</f>
        <v/>
      </c>
      <c r="K41" t="str">
        <f>VLOOKUP(I41,$I$1:J40,2,FALSE)</f>
        <v/>
      </c>
      <c r="L41" t="str">
        <f t="shared" si="2"/>
        <v/>
      </c>
      <c r="M41">
        <f>IF(Nitrogen!H46=0,0,IF(Nitrogen!L46&lt;1,0,1))</f>
        <v>0</v>
      </c>
    </row>
    <row r="42" spans="1:13" x14ac:dyDescent="0.25">
      <c r="A42" t="str">
        <f>CONCATENATE(Nitrogen!C47,Nitrogen!D47)</f>
        <v/>
      </c>
      <c r="B42">
        <f>Nitrogen!E47</f>
        <v>0</v>
      </c>
      <c r="C42">
        <f>VLOOKUP(A42,$A$1:B41,2,FALSE)</f>
        <v>0</v>
      </c>
      <c r="D42" t="str">
        <f t="shared" si="0"/>
        <v/>
      </c>
      <c r="E42">
        <f>Nitrogen!E47</f>
        <v>0</v>
      </c>
      <c r="F42" t="str">
        <f>Nitrogen!F47</f>
        <v/>
      </c>
      <c r="G42" t="str">
        <f>VLOOKUP(E42,$E$1:F41,2,FALSE)</f>
        <v/>
      </c>
      <c r="H42" t="str">
        <f t="shared" si="1"/>
        <v/>
      </c>
      <c r="I42">
        <f t="shared" si="3"/>
        <v>0</v>
      </c>
      <c r="J42" t="str">
        <f>Nitrogen!G47</f>
        <v/>
      </c>
      <c r="K42" t="str">
        <f>VLOOKUP(I42,$I$1:J41,2,FALSE)</f>
        <v/>
      </c>
      <c r="L42" t="str">
        <f t="shared" si="2"/>
        <v/>
      </c>
      <c r="M42">
        <f>IF(Nitrogen!H47=0,0,IF(Nitrogen!L47&lt;1,0,1))</f>
        <v>0</v>
      </c>
    </row>
    <row r="43" spans="1:13" x14ac:dyDescent="0.25">
      <c r="A43" t="str">
        <f>CONCATENATE(Nitrogen!C48,Nitrogen!D48)</f>
        <v/>
      </c>
      <c r="B43">
        <f>Nitrogen!E48</f>
        <v>0</v>
      </c>
      <c r="C43">
        <f>VLOOKUP(A43,$A$1:B42,2,FALSE)</f>
        <v>0</v>
      </c>
      <c r="D43" t="str">
        <f t="shared" si="0"/>
        <v/>
      </c>
      <c r="E43">
        <f>Nitrogen!E48</f>
        <v>0</v>
      </c>
      <c r="F43" t="str">
        <f>Nitrogen!F48</f>
        <v/>
      </c>
      <c r="G43" t="str">
        <f>VLOOKUP(E43,$E$1:F42,2,FALSE)</f>
        <v/>
      </c>
      <c r="H43" t="str">
        <f t="shared" si="1"/>
        <v/>
      </c>
      <c r="I43">
        <f t="shared" si="3"/>
        <v>0</v>
      </c>
      <c r="J43" t="str">
        <f>Nitrogen!G48</f>
        <v/>
      </c>
      <c r="K43" t="str">
        <f>VLOOKUP(I43,$I$1:J42,2,FALSE)</f>
        <v/>
      </c>
      <c r="L43" t="str">
        <f t="shared" si="2"/>
        <v/>
      </c>
      <c r="M43">
        <f>IF(Nitrogen!H48=0,0,IF(Nitrogen!L48&lt;1,0,1))</f>
        <v>0</v>
      </c>
    </row>
    <row r="44" spans="1:13" x14ac:dyDescent="0.25">
      <c r="A44" t="str">
        <f>CONCATENATE(Nitrogen!C49,Nitrogen!D49)</f>
        <v/>
      </c>
      <c r="B44">
        <f>Nitrogen!E49</f>
        <v>0</v>
      </c>
      <c r="C44">
        <f>VLOOKUP(A44,$A$1:B43,2,FALSE)</f>
        <v>0</v>
      </c>
      <c r="D44" t="str">
        <f t="shared" si="0"/>
        <v/>
      </c>
      <c r="E44">
        <f>Nitrogen!E49</f>
        <v>0</v>
      </c>
      <c r="F44" t="str">
        <f>Nitrogen!F49</f>
        <v/>
      </c>
      <c r="G44" t="str">
        <f>VLOOKUP(E44,$E$1:F43,2,FALSE)</f>
        <v/>
      </c>
      <c r="H44" t="str">
        <f t="shared" si="1"/>
        <v/>
      </c>
      <c r="I44">
        <f t="shared" si="3"/>
        <v>0</v>
      </c>
      <c r="J44" t="str">
        <f>Nitrogen!G49</f>
        <v/>
      </c>
      <c r="K44" t="str">
        <f>VLOOKUP(I44,$I$1:J43,2,FALSE)</f>
        <v/>
      </c>
      <c r="L44" t="str">
        <f t="shared" si="2"/>
        <v/>
      </c>
      <c r="M44">
        <f>IF(Nitrogen!H49=0,0,IF(Nitrogen!L49&lt;1,0,1))</f>
        <v>0</v>
      </c>
    </row>
    <row r="45" spans="1:13" x14ac:dyDescent="0.25">
      <c r="A45" t="str">
        <f>CONCATENATE(Nitrogen!C50,Nitrogen!D50)</f>
        <v/>
      </c>
      <c r="B45">
        <f>Nitrogen!E50</f>
        <v>0</v>
      </c>
      <c r="C45">
        <f>VLOOKUP(A45,$A$1:B44,2,FALSE)</f>
        <v>0</v>
      </c>
      <c r="D45" t="str">
        <f t="shared" si="0"/>
        <v/>
      </c>
      <c r="E45">
        <f>Nitrogen!E50</f>
        <v>0</v>
      </c>
      <c r="F45" t="str">
        <f>Nitrogen!F50</f>
        <v/>
      </c>
      <c r="G45" t="str">
        <f>VLOOKUP(E45,$E$1:F44,2,FALSE)</f>
        <v/>
      </c>
      <c r="H45" t="str">
        <f t="shared" si="1"/>
        <v/>
      </c>
      <c r="I45">
        <f t="shared" si="3"/>
        <v>0</v>
      </c>
      <c r="J45" t="str">
        <f>Nitrogen!G50</f>
        <v/>
      </c>
      <c r="K45" t="str">
        <f>VLOOKUP(I45,$I$1:J44,2,FALSE)</f>
        <v/>
      </c>
      <c r="L45" t="str">
        <f t="shared" si="2"/>
        <v/>
      </c>
      <c r="M45">
        <f>IF(Nitrogen!H50=0,0,IF(Nitrogen!L50&lt;1,0,1))</f>
        <v>0</v>
      </c>
    </row>
    <row r="46" spans="1:13" x14ac:dyDescent="0.25">
      <c r="A46" t="str">
        <f>CONCATENATE(Nitrogen!C51,Nitrogen!D51)</f>
        <v/>
      </c>
      <c r="B46">
        <f>Nitrogen!E51</f>
        <v>0</v>
      </c>
      <c r="C46">
        <f>VLOOKUP(A46,$A$1:B45,2,FALSE)</f>
        <v>0</v>
      </c>
      <c r="D46" t="str">
        <f t="shared" si="0"/>
        <v/>
      </c>
      <c r="E46">
        <f>Nitrogen!E51</f>
        <v>0</v>
      </c>
      <c r="F46" t="str">
        <f>Nitrogen!F51</f>
        <v/>
      </c>
      <c r="G46" t="str">
        <f>VLOOKUP(E46,$E$1:F45,2,FALSE)</f>
        <v/>
      </c>
      <c r="H46" t="str">
        <f t="shared" si="1"/>
        <v/>
      </c>
      <c r="I46">
        <f t="shared" si="3"/>
        <v>0</v>
      </c>
      <c r="J46" t="str">
        <f>Nitrogen!G51</f>
        <v/>
      </c>
      <c r="K46" t="str">
        <f>VLOOKUP(I46,$I$1:J45,2,FALSE)</f>
        <v/>
      </c>
      <c r="L46" t="str">
        <f t="shared" si="2"/>
        <v/>
      </c>
      <c r="M46">
        <f>IF(Nitrogen!H51=0,0,IF(Nitrogen!L51&lt;1,0,1))</f>
        <v>0</v>
      </c>
    </row>
    <row r="47" spans="1:13" x14ac:dyDescent="0.25">
      <c r="A47" t="str">
        <f>CONCATENATE(Nitrogen!C52,Nitrogen!D52)</f>
        <v/>
      </c>
      <c r="B47">
        <f>Nitrogen!E52</f>
        <v>0</v>
      </c>
      <c r="C47">
        <f>VLOOKUP(A47,$A$1:B46,2,FALSE)</f>
        <v>0</v>
      </c>
      <c r="D47" t="str">
        <f t="shared" si="0"/>
        <v/>
      </c>
      <c r="E47">
        <f>Nitrogen!E52</f>
        <v>0</v>
      </c>
      <c r="F47" t="str">
        <f>Nitrogen!F52</f>
        <v/>
      </c>
      <c r="G47" t="str">
        <f>VLOOKUP(E47,$E$1:F46,2,FALSE)</f>
        <v/>
      </c>
      <c r="H47" t="str">
        <f t="shared" si="1"/>
        <v/>
      </c>
      <c r="I47">
        <f t="shared" si="3"/>
        <v>0</v>
      </c>
      <c r="J47" t="str">
        <f>Nitrogen!G52</f>
        <v/>
      </c>
      <c r="K47" t="str">
        <f>VLOOKUP(I47,$I$1:J46,2,FALSE)</f>
        <v/>
      </c>
      <c r="L47" t="str">
        <f t="shared" si="2"/>
        <v/>
      </c>
      <c r="M47">
        <f>IF(Nitrogen!H52=0,0,IF(Nitrogen!L52&lt;1,0,1))</f>
        <v>0</v>
      </c>
    </row>
    <row r="48" spans="1:13" x14ac:dyDescent="0.25">
      <c r="A48" t="str">
        <f>CONCATENATE(Nitrogen!C53,Nitrogen!D53)</f>
        <v/>
      </c>
      <c r="B48">
        <f>Nitrogen!E53</f>
        <v>0</v>
      </c>
      <c r="C48">
        <f>VLOOKUP(A48,$A$1:B47,2,FALSE)</f>
        <v>0</v>
      </c>
      <c r="D48" t="str">
        <f t="shared" si="0"/>
        <v/>
      </c>
      <c r="E48">
        <f>Nitrogen!E53</f>
        <v>0</v>
      </c>
      <c r="F48" t="str">
        <f>Nitrogen!F53</f>
        <v/>
      </c>
      <c r="G48" t="str">
        <f>VLOOKUP(E48,$E$1:F47,2,FALSE)</f>
        <v/>
      </c>
      <c r="H48" t="str">
        <f t="shared" si="1"/>
        <v/>
      </c>
      <c r="I48">
        <f t="shared" si="3"/>
        <v>0</v>
      </c>
      <c r="J48" t="str">
        <f>Nitrogen!G53</f>
        <v/>
      </c>
      <c r="K48" t="str">
        <f>VLOOKUP(I48,$I$1:J47,2,FALSE)</f>
        <v/>
      </c>
      <c r="L48" t="str">
        <f t="shared" si="2"/>
        <v/>
      </c>
      <c r="M48">
        <f>IF(Nitrogen!H53=0,0,IF(Nitrogen!L53&lt;1,0,1))</f>
        <v>0</v>
      </c>
    </row>
    <row r="49" spans="1:13" x14ac:dyDescent="0.25">
      <c r="A49" t="str">
        <f>CONCATENATE(Nitrogen!C54,Nitrogen!D54)</f>
        <v/>
      </c>
      <c r="B49">
        <f>Nitrogen!E54</f>
        <v>0</v>
      </c>
      <c r="C49">
        <f>VLOOKUP(A49,$A$1:B48,2,FALSE)</f>
        <v>0</v>
      </c>
      <c r="D49" t="str">
        <f t="shared" si="0"/>
        <v/>
      </c>
      <c r="E49">
        <f>Nitrogen!E54</f>
        <v>0</v>
      </c>
      <c r="F49" t="str">
        <f>Nitrogen!F54</f>
        <v/>
      </c>
      <c r="G49" t="str">
        <f>VLOOKUP(E49,$E$1:F48,2,FALSE)</f>
        <v/>
      </c>
      <c r="H49" t="str">
        <f t="shared" si="1"/>
        <v/>
      </c>
      <c r="I49">
        <f t="shared" si="3"/>
        <v>0</v>
      </c>
      <c r="J49" t="str">
        <f>Nitrogen!G54</f>
        <v/>
      </c>
      <c r="K49" t="str">
        <f>VLOOKUP(I49,$I$1:J48,2,FALSE)</f>
        <v/>
      </c>
      <c r="L49" t="str">
        <f t="shared" si="2"/>
        <v/>
      </c>
      <c r="M49">
        <f>IF(Nitrogen!H54=0,0,IF(Nitrogen!L54&lt;1,0,1))</f>
        <v>0</v>
      </c>
    </row>
    <row r="50" spans="1:13" x14ac:dyDescent="0.25">
      <c r="A50" t="str">
        <f>CONCATENATE(Nitrogen!C55,Nitrogen!D55)</f>
        <v/>
      </c>
      <c r="B50">
        <f>Nitrogen!E55</f>
        <v>0</v>
      </c>
      <c r="C50">
        <f>VLOOKUP(A50,$A$1:B49,2,FALSE)</f>
        <v>0</v>
      </c>
      <c r="D50" t="str">
        <f t="shared" si="0"/>
        <v/>
      </c>
      <c r="E50">
        <f>Nitrogen!E55</f>
        <v>0</v>
      </c>
      <c r="F50" t="str">
        <f>Nitrogen!F55</f>
        <v/>
      </c>
      <c r="G50" t="str">
        <f>VLOOKUP(E50,$E$1:F49,2,FALSE)</f>
        <v/>
      </c>
      <c r="H50" t="str">
        <f t="shared" si="1"/>
        <v/>
      </c>
      <c r="I50">
        <f t="shared" si="3"/>
        <v>0</v>
      </c>
      <c r="J50" t="str">
        <f>Nitrogen!G55</f>
        <v/>
      </c>
      <c r="K50" t="str">
        <f>VLOOKUP(I50,$I$1:J49,2,FALSE)</f>
        <v/>
      </c>
      <c r="L50" t="str">
        <f t="shared" si="2"/>
        <v/>
      </c>
      <c r="M50">
        <f>IF(Nitrogen!H55=0,0,IF(Nitrogen!L55&lt;1,0,1))</f>
        <v>0</v>
      </c>
    </row>
    <row r="51" spans="1:13" x14ac:dyDescent="0.25">
      <c r="A51" t="str">
        <f>CONCATENATE(Nitrogen!C56,Nitrogen!D56)</f>
        <v/>
      </c>
      <c r="B51">
        <f>Nitrogen!E56</f>
        <v>0</v>
      </c>
      <c r="C51">
        <f>VLOOKUP(A51,$A$1:B50,2,FALSE)</f>
        <v>0</v>
      </c>
      <c r="D51" t="str">
        <f t="shared" si="0"/>
        <v/>
      </c>
      <c r="E51">
        <f>Nitrogen!E56</f>
        <v>0</v>
      </c>
      <c r="F51" t="str">
        <f>Nitrogen!F56</f>
        <v/>
      </c>
      <c r="G51" t="str">
        <f>VLOOKUP(E51,$E$1:F50,2,FALSE)</f>
        <v/>
      </c>
      <c r="H51" t="str">
        <f t="shared" si="1"/>
        <v/>
      </c>
      <c r="I51">
        <f t="shared" ref="I51:I64" si="4">E51</f>
        <v>0</v>
      </c>
      <c r="J51" t="str">
        <f>Nitrogen!G56</f>
        <v/>
      </c>
      <c r="K51" t="str">
        <f>VLOOKUP(I51,$I$1:J50,2,FALSE)</f>
        <v/>
      </c>
      <c r="L51" t="str">
        <f t="shared" si="2"/>
        <v/>
      </c>
      <c r="M51">
        <f>IF(Nitrogen!H56=0,0,IF(Nitrogen!L56&lt;1,0,1))</f>
        <v>0</v>
      </c>
    </row>
    <row r="52" spans="1:13" x14ac:dyDescent="0.25">
      <c r="A52" t="str">
        <f>CONCATENATE(Nitrogen!C57,Nitrogen!D57)</f>
        <v/>
      </c>
      <c r="B52">
        <f>Nitrogen!E57</f>
        <v>0</v>
      </c>
      <c r="C52">
        <f>VLOOKUP(A52,$A$1:B51,2,FALSE)</f>
        <v>0</v>
      </c>
      <c r="D52" t="str">
        <f t="shared" si="0"/>
        <v/>
      </c>
      <c r="E52">
        <f>Nitrogen!E57</f>
        <v>0</v>
      </c>
      <c r="F52" t="str">
        <f>Nitrogen!F57</f>
        <v/>
      </c>
      <c r="G52" t="str">
        <f>VLOOKUP(E52,$E$1:F51,2,FALSE)</f>
        <v/>
      </c>
      <c r="H52" t="str">
        <f t="shared" si="1"/>
        <v/>
      </c>
      <c r="I52">
        <f t="shared" si="4"/>
        <v>0</v>
      </c>
      <c r="J52" t="str">
        <f>Nitrogen!G57</f>
        <v/>
      </c>
      <c r="K52" t="str">
        <f>VLOOKUP(I52,$I$1:J51,2,FALSE)</f>
        <v/>
      </c>
      <c r="L52" t="str">
        <f t="shared" si="2"/>
        <v/>
      </c>
      <c r="M52">
        <f>IF(Nitrogen!H57=0,0,IF(Nitrogen!L57&lt;1,0,1))</f>
        <v>0</v>
      </c>
    </row>
    <row r="53" spans="1:13" x14ac:dyDescent="0.25">
      <c r="A53" t="str">
        <f>CONCATENATE(Nitrogen!C58,Nitrogen!D58)</f>
        <v/>
      </c>
      <c r="B53">
        <f>Nitrogen!E58</f>
        <v>0</v>
      </c>
      <c r="C53">
        <f>VLOOKUP(A53,$A$1:B52,2,FALSE)</f>
        <v>0</v>
      </c>
      <c r="D53" t="str">
        <f t="shared" si="0"/>
        <v/>
      </c>
      <c r="E53">
        <f>Nitrogen!E58</f>
        <v>0</v>
      </c>
      <c r="F53" t="str">
        <f>Nitrogen!F58</f>
        <v/>
      </c>
      <c r="G53" t="str">
        <f>VLOOKUP(E53,$E$1:F52,2,FALSE)</f>
        <v/>
      </c>
      <c r="H53" t="str">
        <f t="shared" si="1"/>
        <v/>
      </c>
      <c r="I53">
        <f t="shared" si="4"/>
        <v>0</v>
      </c>
      <c r="J53" t="str">
        <f>Nitrogen!G58</f>
        <v/>
      </c>
      <c r="K53" t="str">
        <f>VLOOKUP(I53,$I$1:J52,2,FALSE)</f>
        <v/>
      </c>
      <c r="L53" t="str">
        <f t="shared" si="2"/>
        <v/>
      </c>
      <c r="M53">
        <f>IF(Nitrogen!H58=0,0,IF(Nitrogen!L58&lt;1,0,1))</f>
        <v>0</v>
      </c>
    </row>
    <row r="54" spans="1:13" x14ac:dyDescent="0.25">
      <c r="A54" t="str">
        <f>CONCATENATE(Nitrogen!C59,Nitrogen!D59)</f>
        <v/>
      </c>
      <c r="B54">
        <f>Nitrogen!E59</f>
        <v>0</v>
      </c>
      <c r="C54">
        <f>VLOOKUP(A54,$A$1:B53,2,FALSE)</f>
        <v>0</v>
      </c>
      <c r="D54" t="str">
        <f t="shared" si="0"/>
        <v/>
      </c>
      <c r="E54">
        <f>Nitrogen!E59</f>
        <v>0</v>
      </c>
      <c r="F54" t="str">
        <f>Nitrogen!F59</f>
        <v/>
      </c>
      <c r="G54" t="str">
        <f>VLOOKUP(E54,$E$1:F53,2,FALSE)</f>
        <v/>
      </c>
      <c r="H54" t="str">
        <f t="shared" si="1"/>
        <v/>
      </c>
      <c r="I54">
        <f t="shared" si="4"/>
        <v>0</v>
      </c>
      <c r="J54" t="str">
        <f>Nitrogen!G59</f>
        <v/>
      </c>
      <c r="K54" t="str">
        <f>VLOOKUP(I54,$I$1:J53,2,FALSE)</f>
        <v/>
      </c>
      <c r="L54" t="str">
        <f t="shared" si="2"/>
        <v/>
      </c>
      <c r="M54">
        <f>IF(Nitrogen!H59=0,0,IF(Nitrogen!L59&lt;1,0,1))</f>
        <v>0</v>
      </c>
    </row>
    <row r="55" spans="1:13" x14ac:dyDescent="0.25">
      <c r="A55" t="str">
        <f>CONCATENATE(Nitrogen!C60,Nitrogen!D60)</f>
        <v/>
      </c>
      <c r="B55">
        <f>Nitrogen!E60</f>
        <v>0</v>
      </c>
      <c r="C55">
        <f>VLOOKUP(A55,$A$1:B54,2,FALSE)</f>
        <v>0</v>
      </c>
      <c r="D55" t="str">
        <f t="shared" si="0"/>
        <v/>
      </c>
      <c r="E55">
        <f>Nitrogen!E60</f>
        <v>0</v>
      </c>
      <c r="F55" t="str">
        <f>Nitrogen!F60</f>
        <v/>
      </c>
      <c r="G55" t="str">
        <f>VLOOKUP(E55,$E$1:F54,2,FALSE)</f>
        <v/>
      </c>
      <c r="H55" t="str">
        <f t="shared" si="1"/>
        <v/>
      </c>
      <c r="I55">
        <f t="shared" si="4"/>
        <v>0</v>
      </c>
      <c r="J55" t="str">
        <f>Nitrogen!G60</f>
        <v/>
      </c>
      <c r="K55" t="str">
        <f>VLOOKUP(I55,$I$1:J54,2,FALSE)</f>
        <v/>
      </c>
      <c r="L55" t="str">
        <f t="shared" si="2"/>
        <v/>
      </c>
      <c r="M55">
        <f>IF(Nitrogen!H60=0,0,IF(Nitrogen!L60&lt;1,0,1))</f>
        <v>0</v>
      </c>
    </row>
    <row r="56" spans="1:13" x14ac:dyDescent="0.25">
      <c r="A56" t="str">
        <f>CONCATENATE(Nitrogen!C61,Nitrogen!D61)</f>
        <v/>
      </c>
      <c r="B56">
        <f>Nitrogen!E61</f>
        <v>0</v>
      </c>
      <c r="C56">
        <f>VLOOKUP(A56,$A$1:B55,2,FALSE)</f>
        <v>0</v>
      </c>
      <c r="D56" t="str">
        <f t="shared" si="0"/>
        <v/>
      </c>
      <c r="E56">
        <f>Nitrogen!E61</f>
        <v>0</v>
      </c>
      <c r="F56" t="str">
        <f>Nitrogen!F61</f>
        <v/>
      </c>
      <c r="G56" t="str">
        <f>VLOOKUP(E56,$E$1:F55,2,FALSE)</f>
        <v/>
      </c>
      <c r="H56" t="str">
        <f t="shared" si="1"/>
        <v/>
      </c>
      <c r="I56">
        <f t="shared" si="4"/>
        <v>0</v>
      </c>
      <c r="J56" t="str">
        <f>Nitrogen!G61</f>
        <v/>
      </c>
      <c r="K56" t="str">
        <f>VLOOKUP(I56,$I$1:J55,2,FALSE)</f>
        <v/>
      </c>
      <c r="L56" t="str">
        <f t="shared" si="2"/>
        <v/>
      </c>
      <c r="M56">
        <f>IF(Nitrogen!H61=0,0,IF(Nitrogen!L61&lt;1,0,1))</f>
        <v>0</v>
      </c>
    </row>
    <row r="57" spans="1:13" x14ac:dyDescent="0.25">
      <c r="A57" t="str">
        <f>CONCATENATE(Nitrogen!C62,Nitrogen!D62)</f>
        <v/>
      </c>
      <c r="B57">
        <f>Nitrogen!E62</f>
        <v>0</v>
      </c>
      <c r="C57">
        <f>VLOOKUP(A57,$A$1:B56,2,FALSE)</f>
        <v>0</v>
      </c>
      <c r="D57" t="str">
        <f t="shared" si="0"/>
        <v/>
      </c>
      <c r="E57">
        <f>Nitrogen!E62</f>
        <v>0</v>
      </c>
      <c r="F57" t="str">
        <f>Nitrogen!F62</f>
        <v/>
      </c>
      <c r="G57" t="str">
        <f>VLOOKUP(E57,$E$1:F56,2,FALSE)</f>
        <v/>
      </c>
      <c r="H57" t="str">
        <f t="shared" si="1"/>
        <v/>
      </c>
      <c r="I57">
        <f t="shared" si="4"/>
        <v>0</v>
      </c>
      <c r="J57" t="str">
        <f>Nitrogen!G62</f>
        <v/>
      </c>
      <c r="K57" t="str">
        <f>VLOOKUP(I57,$I$1:J56,2,FALSE)</f>
        <v/>
      </c>
      <c r="L57" t="str">
        <f t="shared" si="2"/>
        <v/>
      </c>
      <c r="M57">
        <f>IF(Nitrogen!H62=0,0,IF(Nitrogen!L62&lt;1,0,1))</f>
        <v>0</v>
      </c>
    </row>
    <row r="58" spans="1:13" x14ac:dyDescent="0.25">
      <c r="A58" t="str">
        <f>CONCATENATE(Nitrogen!C63,Nitrogen!D63)</f>
        <v/>
      </c>
      <c r="B58">
        <f>Nitrogen!E63</f>
        <v>0</v>
      </c>
      <c r="C58">
        <f>VLOOKUP(A58,$A$1:B57,2,FALSE)</f>
        <v>0</v>
      </c>
      <c r="D58" t="str">
        <f t="shared" si="0"/>
        <v/>
      </c>
      <c r="E58">
        <f>Nitrogen!E63</f>
        <v>0</v>
      </c>
      <c r="F58" t="str">
        <f>Nitrogen!F63</f>
        <v/>
      </c>
      <c r="G58" t="str">
        <f>VLOOKUP(E58,$E$1:F57,2,FALSE)</f>
        <v/>
      </c>
      <c r="H58" t="str">
        <f t="shared" si="1"/>
        <v/>
      </c>
      <c r="I58">
        <f t="shared" si="4"/>
        <v>0</v>
      </c>
      <c r="J58" t="str">
        <f>Nitrogen!G63</f>
        <v/>
      </c>
      <c r="K58" t="str">
        <f>VLOOKUP(I58,$I$1:J57,2,FALSE)</f>
        <v/>
      </c>
      <c r="L58" t="str">
        <f t="shared" si="2"/>
        <v/>
      </c>
      <c r="M58">
        <f>IF(Nitrogen!H63=0,0,IF(Nitrogen!L63&lt;1,0,1))</f>
        <v>0</v>
      </c>
    </row>
    <row r="59" spans="1:13" x14ac:dyDescent="0.25">
      <c r="A59" t="str">
        <f>CONCATENATE(Nitrogen!C64,Nitrogen!D64)</f>
        <v/>
      </c>
      <c r="B59">
        <f>Nitrogen!E64</f>
        <v>0</v>
      </c>
      <c r="C59">
        <f>VLOOKUP(A59,$A$1:B58,2,FALSE)</f>
        <v>0</v>
      </c>
      <c r="D59" t="str">
        <f t="shared" si="0"/>
        <v/>
      </c>
      <c r="E59">
        <f>Nitrogen!E64</f>
        <v>0</v>
      </c>
      <c r="F59" t="str">
        <f>Nitrogen!F64</f>
        <v/>
      </c>
      <c r="G59" t="str">
        <f>VLOOKUP(E59,$E$1:F58,2,FALSE)</f>
        <v/>
      </c>
      <c r="H59" t="str">
        <f t="shared" si="1"/>
        <v/>
      </c>
      <c r="I59">
        <f t="shared" si="4"/>
        <v>0</v>
      </c>
      <c r="J59" t="str">
        <f>Nitrogen!G64</f>
        <v/>
      </c>
      <c r="K59" t="str">
        <f>VLOOKUP(I59,$I$1:J58,2,FALSE)</f>
        <v/>
      </c>
      <c r="L59" t="str">
        <f t="shared" si="2"/>
        <v/>
      </c>
      <c r="M59">
        <f>IF(Nitrogen!H64=0,0,IF(Nitrogen!L64&lt;1,0,1))</f>
        <v>0</v>
      </c>
    </row>
    <row r="60" spans="1:13" x14ac:dyDescent="0.25">
      <c r="A60" t="str">
        <f>CONCATENATE(Nitrogen!C65,Nitrogen!D65)</f>
        <v/>
      </c>
      <c r="B60">
        <f>Nitrogen!E65</f>
        <v>0</v>
      </c>
      <c r="C60">
        <f>VLOOKUP(A60,$A$1:B59,2,FALSE)</f>
        <v>0</v>
      </c>
      <c r="D60" t="str">
        <f t="shared" si="0"/>
        <v/>
      </c>
      <c r="E60">
        <f>Nitrogen!E65</f>
        <v>0</v>
      </c>
      <c r="F60" t="str">
        <f>Nitrogen!F65</f>
        <v/>
      </c>
      <c r="G60" t="str">
        <f>VLOOKUP(E60,$E$1:F59,2,FALSE)</f>
        <v/>
      </c>
      <c r="H60" t="str">
        <f t="shared" si="1"/>
        <v/>
      </c>
      <c r="I60">
        <f t="shared" si="4"/>
        <v>0</v>
      </c>
      <c r="J60" t="str">
        <f>Nitrogen!G65</f>
        <v/>
      </c>
      <c r="K60" t="str">
        <f>VLOOKUP(I60,$I$1:J59,2,FALSE)</f>
        <v/>
      </c>
      <c r="L60" t="str">
        <f t="shared" si="2"/>
        <v/>
      </c>
      <c r="M60">
        <f>IF(Nitrogen!H65=0,0,IF(Nitrogen!L65&lt;1,0,1))</f>
        <v>0</v>
      </c>
    </row>
    <row r="61" spans="1:13" x14ac:dyDescent="0.25">
      <c r="A61" t="str">
        <f>CONCATENATE(Nitrogen!C66,Nitrogen!D66)</f>
        <v/>
      </c>
      <c r="B61">
        <f>Nitrogen!E66</f>
        <v>0</v>
      </c>
      <c r="C61">
        <f>VLOOKUP(A61,$A$1:B60,2,FALSE)</f>
        <v>0</v>
      </c>
      <c r="D61" t="str">
        <f t="shared" si="0"/>
        <v/>
      </c>
      <c r="E61">
        <f>Nitrogen!E66</f>
        <v>0</v>
      </c>
      <c r="F61" t="str">
        <f>Nitrogen!F66</f>
        <v/>
      </c>
      <c r="G61" t="str">
        <f>VLOOKUP(E61,$E$1:F60,2,FALSE)</f>
        <v/>
      </c>
      <c r="H61" t="str">
        <f t="shared" si="1"/>
        <v/>
      </c>
      <c r="I61">
        <f t="shared" si="4"/>
        <v>0</v>
      </c>
      <c r="J61" t="str">
        <f>Nitrogen!G66</f>
        <v/>
      </c>
      <c r="K61" t="str">
        <f>VLOOKUP(I61,$I$1:J60,2,FALSE)</f>
        <v/>
      </c>
      <c r="L61" t="str">
        <f t="shared" si="2"/>
        <v/>
      </c>
      <c r="M61">
        <f>IF(Nitrogen!H66=0,0,IF(Nitrogen!L66&lt;1,0,1))</f>
        <v>0</v>
      </c>
    </row>
    <row r="62" spans="1:13" x14ac:dyDescent="0.25">
      <c r="A62" t="str">
        <f>CONCATENATE(Nitrogen!C67,Nitrogen!D67)</f>
        <v/>
      </c>
      <c r="B62">
        <f>Nitrogen!E67</f>
        <v>0</v>
      </c>
      <c r="C62">
        <f>VLOOKUP(A62,$A$1:B61,2,FALSE)</f>
        <v>0</v>
      </c>
      <c r="D62" t="str">
        <f t="shared" si="0"/>
        <v/>
      </c>
      <c r="E62">
        <f>Nitrogen!E67</f>
        <v>0</v>
      </c>
      <c r="F62" t="str">
        <f>Nitrogen!F67</f>
        <v/>
      </c>
      <c r="G62" t="str">
        <f>VLOOKUP(E62,$E$1:F61,2,FALSE)</f>
        <v/>
      </c>
      <c r="H62" t="str">
        <f t="shared" si="1"/>
        <v/>
      </c>
      <c r="I62">
        <f t="shared" si="4"/>
        <v>0</v>
      </c>
      <c r="J62" t="str">
        <f>Nitrogen!G67</f>
        <v/>
      </c>
      <c r="K62" t="str">
        <f>VLOOKUP(I62,$I$1:J61,2,FALSE)</f>
        <v/>
      </c>
      <c r="L62" t="str">
        <f t="shared" si="2"/>
        <v/>
      </c>
      <c r="M62">
        <f>IF(Nitrogen!H67=0,0,IF(Nitrogen!L67&lt;1,0,1))</f>
        <v>0</v>
      </c>
    </row>
    <row r="63" spans="1:13" x14ac:dyDescent="0.25">
      <c r="A63" t="str">
        <f>CONCATENATE(Nitrogen!C68,Nitrogen!D68)</f>
        <v/>
      </c>
      <c r="B63">
        <f>Nitrogen!E68</f>
        <v>0</v>
      </c>
      <c r="C63">
        <f>VLOOKUP(A63,$A$1:B62,2,FALSE)</f>
        <v>0</v>
      </c>
      <c r="D63" t="str">
        <f t="shared" si="0"/>
        <v/>
      </c>
      <c r="E63">
        <f>Nitrogen!E68</f>
        <v>0</v>
      </c>
      <c r="F63" t="str">
        <f>Nitrogen!F68</f>
        <v/>
      </c>
      <c r="G63" t="str">
        <f>VLOOKUP(E63,$E$1:F62,2,FALSE)</f>
        <v/>
      </c>
      <c r="H63" t="str">
        <f t="shared" si="1"/>
        <v/>
      </c>
      <c r="I63">
        <f t="shared" si="4"/>
        <v>0</v>
      </c>
      <c r="J63" t="str">
        <f>Nitrogen!G68</f>
        <v/>
      </c>
      <c r="K63" t="str">
        <f>VLOOKUP(I63,$I$1:J62,2,FALSE)</f>
        <v/>
      </c>
      <c r="L63" t="str">
        <f t="shared" si="2"/>
        <v/>
      </c>
      <c r="M63">
        <f>IF(Nitrogen!H68=0,0,IF(Nitrogen!L68&lt;1,0,1))</f>
        <v>0</v>
      </c>
    </row>
    <row r="64" spans="1:13" x14ac:dyDescent="0.25">
      <c r="A64" t="str">
        <f>CONCATENATE(Nitrogen!C69,Nitrogen!D69)</f>
        <v/>
      </c>
      <c r="B64">
        <f>Nitrogen!E69</f>
        <v>0</v>
      </c>
      <c r="C64">
        <f>VLOOKUP(A64,$A$1:B63,2,FALSE)</f>
        <v>0</v>
      </c>
      <c r="D64" t="str">
        <f t="shared" si="0"/>
        <v/>
      </c>
      <c r="E64">
        <f>Nitrogen!E69</f>
        <v>0</v>
      </c>
      <c r="F64" t="str">
        <f>Nitrogen!F69</f>
        <v/>
      </c>
      <c r="G64" t="str">
        <f>VLOOKUP(E64,$E$1:F63,2,FALSE)</f>
        <v/>
      </c>
      <c r="H64" t="str">
        <f t="shared" si="1"/>
        <v/>
      </c>
      <c r="I64">
        <f t="shared" si="4"/>
        <v>0</v>
      </c>
      <c r="J64" t="str">
        <f>Nitrogen!G69</f>
        <v/>
      </c>
      <c r="K64" t="str">
        <f>VLOOKUP(I64,$I$1:J63,2,FALSE)</f>
        <v/>
      </c>
      <c r="L64" t="str">
        <f t="shared" si="2"/>
        <v/>
      </c>
      <c r="M64">
        <f>IF(Nitrogen!H69=0,0,IF(Nitrogen!L69&lt;1,0,1))</f>
        <v>0</v>
      </c>
    </row>
  </sheetData>
  <sheetProtection sheet="1" objects="1" scenarios="1"/>
  <phoneticPr fontId="1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Volume</vt:lpstr>
      <vt:lpstr>Waste Analysis</vt:lpstr>
      <vt:lpstr>Nitrogen</vt:lpstr>
      <vt:lpstr>Copper</vt:lpstr>
      <vt:lpstr>Zinc</vt:lpstr>
      <vt:lpstr>Sheet1</vt:lpstr>
      <vt:lpstr>Copper!Print_Area</vt:lpstr>
      <vt:lpstr>Nitrogen!Print_Area</vt:lpstr>
      <vt:lpstr>Zinc!Print_Area</vt:lpstr>
    </vt:vector>
  </TitlesOfParts>
  <Company>NCDENR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J. Gannon</dc:creator>
  <cp:lastModifiedBy>Shepherd, Michael D</cp:lastModifiedBy>
  <cp:lastPrinted>2005-06-27T13:56:42Z</cp:lastPrinted>
  <dcterms:created xsi:type="dcterms:W3CDTF">2001-06-01T13:56:59Z</dcterms:created>
  <dcterms:modified xsi:type="dcterms:W3CDTF">2022-10-04T14:12:45Z</dcterms:modified>
</cp:coreProperties>
</file>